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(2)'!$A$4:$I$222</definedName>
  </definedNames>
  <calcPr calcId="152511"/>
</workbook>
</file>

<file path=xl/calcChain.xml><?xml version="1.0" encoding="utf-8"?>
<calcChain xmlns="http://schemas.openxmlformats.org/spreadsheetml/2006/main">
  <c r="H205" i="7" l="1"/>
  <c r="G205" i="7"/>
  <c r="I206" i="7"/>
  <c r="I175" i="7"/>
  <c r="I116" i="7"/>
  <c r="H115" i="7"/>
  <c r="G115" i="7"/>
  <c r="H104" i="7"/>
  <c r="G104" i="7"/>
  <c r="I105" i="7"/>
  <c r="I73" i="7"/>
  <c r="I156" i="7" l="1"/>
  <c r="H100" i="7"/>
  <c r="G100" i="7"/>
  <c r="I101" i="7"/>
  <c r="I52" i="7" l="1"/>
  <c r="I46" i="7"/>
  <c r="G33" i="7"/>
  <c r="I188" i="7" l="1"/>
  <c r="I179" i="7"/>
  <c r="I27" i="7"/>
  <c r="I118" i="7" l="1"/>
  <c r="I81" i="7"/>
  <c r="H19" i="7"/>
  <c r="G19" i="7"/>
  <c r="I20" i="7"/>
  <c r="I19" i="7" l="1"/>
  <c r="H135" i="7"/>
  <c r="I159" i="7"/>
  <c r="H129" i="7"/>
  <c r="G129" i="7"/>
  <c r="I130" i="7"/>
  <c r="I129" i="7" s="1"/>
  <c r="H126" i="7"/>
  <c r="G126" i="7"/>
  <c r="G9" i="7"/>
  <c r="I12" i="7"/>
  <c r="G125" i="7" l="1"/>
  <c r="H125" i="7"/>
  <c r="I126" i="7"/>
  <c r="H151" i="7"/>
  <c r="I117" i="7"/>
  <c r="H107" i="7"/>
  <c r="G107" i="7"/>
  <c r="I108" i="7"/>
  <c r="I107" i="7" s="1"/>
  <c r="H97" i="7"/>
  <c r="G97" i="7"/>
  <c r="I98" i="7"/>
  <c r="I76" i="7" l="1"/>
  <c r="I63" i="7"/>
  <c r="I57" i="7"/>
  <c r="I50" i="7"/>
  <c r="I200" i="7" l="1"/>
  <c r="I199" i="7"/>
  <c r="I198" i="7"/>
  <c r="I197" i="7"/>
  <c r="I196" i="7"/>
  <c r="I146" i="7"/>
  <c r="I144" i="7"/>
  <c r="I123" i="7"/>
  <c r="I122" i="7"/>
  <c r="I121" i="7" l="1"/>
  <c r="H109" i="7"/>
  <c r="G109" i="7"/>
  <c r="I111" i="7"/>
  <c r="I69" i="7"/>
  <c r="I51" i="7"/>
  <c r="H25" i="7" l="1"/>
  <c r="G25" i="7"/>
  <c r="I26" i="7"/>
  <c r="I23" i="7"/>
  <c r="I54" i="7" l="1"/>
  <c r="I30" i="7"/>
  <c r="H29" i="7"/>
  <c r="H33" i="7"/>
  <c r="G29" i="7"/>
  <c r="G212" i="7"/>
  <c r="G202" i="7"/>
  <c r="G151" i="7"/>
  <c r="G135" i="7"/>
  <c r="G133" i="7"/>
  <c r="G131" i="7"/>
  <c r="G113" i="7"/>
  <c r="G93" i="7"/>
  <c r="G85" i="7"/>
  <c r="G44" i="7"/>
  <c r="G38" i="7"/>
  <c r="G16" i="7"/>
  <c r="G7" i="7"/>
  <c r="I203" i="7"/>
  <c r="I185" i="7"/>
  <c r="I163" i="7"/>
  <c r="I75" i="7"/>
  <c r="G84" i="7" l="1"/>
  <c r="G6" i="7"/>
  <c r="I42" i="7"/>
  <c r="I41" i="7"/>
  <c r="H7" i="7" l="1"/>
  <c r="I22" i="7"/>
  <c r="I21" i="7"/>
  <c r="H44" i="7" l="1"/>
  <c r="I83" i="7"/>
  <c r="I78" i="7" l="1"/>
  <c r="I15" i="7" l="1"/>
  <c r="I14" i="7"/>
  <c r="I13" i="7"/>
  <c r="I11" i="7"/>
  <c r="I10" i="7"/>
  <c r="I207" i="7" l="1"/>
  <c r="I168" i="7"/>
  <c r="I128" i="7"/>
  <c r="I169" i="7" l="1"/>
  <c r="H218" i="7" l="1"/>
  <c r="G218" i="7"/>
  <c r="I180" i="7"/>
  <c r="I176" i="7"/>
  <c r="I160" i="7"/>
  <c r="I110" i="7"/>
  <c r="I91" i="7" l="1"/>
  <c r="I142" i="7" l="1"/>
  <c r="I124" i="7" l="1"/>
  <c r="I115" i="7" l="1"/>
  <c r="H38" i="7"/>
  <c r="I39" i="7"/>
  <c r="I40" i="7"/>
  <c r="H202" i="7" l="1"/>
  <c r="I119" i="7"/>
  <c r="I88" i="7"/>
  <c r="I64" i="7"/>
  <c r="I55" i="7"/>
  <c r="I24" i="7"/>
  <c r="I120" i="7" l="1"/>
  <c r="I214" i="7"/>
  <c r="I170" i="7"/>
  <c r="I164" i="7"/>
  <c r="I147" i="7"/>
  <c r="I90" i="7"/>
  <c r="I56" i="7"/>
  <c r="I58" i="7"/>
  <c r="I59" i="7"/>
  <c r="I72" i="7"/>
  <c r="I53" i="7"/>
  <c r="I37" i="7"/>
  <c r="I8" i="7"/>
  <c r="I7" i="7" s="1"/>
  <c r="I205" i="7" l="1"/>
  <c r="I174" i="7" l="1"/>
  <c r="I173" i="7"/>
  <c r="I145" i="7"/>
  <c r="I112" i="7"/>
  <c r="I87" i="7"/>
  <c r="I89" i="7"/>
  <c r="I43" i="7"/>
  <c r="I201" i="7" l="1"/>
  <c r="I162" i="7" l="1"/>
  <c r="H113" i="7" l="1"/>
  <c r="I67" i="7"/>
  <c r="I60" i="7"/>
  <c r="I161" i="7"/>
  <c r="H93" i="7" l="1"/>
  <c r="I127" i="7"/>
  <c r="H220" i="7"/>
  <c r="G220" i="7"/>
  <c r="I221" i="7"/>
  <c r="I219" i="7"/>
  <c r="H212" i="7"/>
  <c r="I213" i="7"/>
  <c r="H149" i="7"/>
  <c r="G149" i="7"/>
  <c r="I150" i="7"/>
  <c r="I106" i="7"/>
  <c r="I220" i="7" l="1"/>
  <c r="I114" i="7" l="1"/>
  <c r="I103" i="7"/>
  <c r="H85" i="7" l="1"/>
  <c r="H84" i="7" s="1"/>
  <c r="I49" i="7"/>
  <c r="I82" i="7"/>
  <c r="I32" i="7"/>
  <c r="I31" i="7"/>
  <c r="H16" i="7"/>
  <c r="I85" i="7" l="1"/>
  <c r="I38" i="7"/>
  <c r="I44" i="7"/>
  <c r="I33" i="7"/>
  <c r="I29" i="7"/>
  <c r="I25" i="7"/>
  <c r="H9" i="7"/>
  <c r="H6" i="7" l="1"/>
  <c r="I9" i="7"/>
  <c r="I16" i="7"/>
  <c r="I71" i="7"/>
  <c r="I6" i="7" l="1"/>
  <c r="I113" i="7"/>
  <c r="I217" i="7" l="1"/>
  <c r="H216" i="7"/>
  <c r="G216" i="7"/>
  <c r="I215" i="7"/>
  <c r="I211" i="7"/>
  <c r="H210" i="7"/>
  <c r="G210" i="7"/>
  <c r="I209" i="7"/>
  <c r="H208" i="7"/>
  <c r="G208" i="7"/>
  <c r="I167" i="7"/>
  <c r="I158" i="7"/>
  <c r="H131" i="7"/>
  <c r="I102" i="7"/>
  <c r="I212" i="7" l="1"/>
  <c r="I218" i="7"/>
  <c r="I210" i="7"/>
  <c r="I216" i="7"/>
  <c r="I208" i="7"/>
  <c r="I80" i="7"/>
  <c r="I79" i="7"/>
  <c r="I77" i="7"/>
  <c r="I74" i="7"/>
  <c r="I70" i="7"/>
  <c r="I68" i="7"/>
  <c r="I66" i="7"/>
  <c r="I65" i="7"/>
  <c r="I62" i="7"/>
  <c r="I61" i="7"/>
  <c r="I48" i="7"/>
  <c r="I47" i="7"/>
  <c r="I45" i="7"/>
  <c r="I36" i="7"/>
  <c r="I35" i="7"/>
  <c r="I34" i="7"/>
  <c r="I189" i="7" l="1"/>
  <c r="I132" i="7"/>
  <c r="I195" i="7" l="1"/>
  <c r="I194" i="7"/>
  <c r="I193" i="7"/>
  <c r="I192" i="7"/>
  <c r="I191" i="7"/>
  <c r="I190" i="7"/>
  <c r="I187" i="7"/>
  <c r="I186" i="7"/>
  <c r="I184" i="7"/>
  <c r="I183" i="7"/>
  <c r="I182" i="7"/>
  <c r="I181" i="7"/>
  <c r="I178" i="7"/>
  <c r="I177" i="7"/>
  <c r="I172" i="7"/>
  <c r="I171" i="7"/>
  <c r="I166" i="7"/>
  <c r="I165" i="7"/>
  <c r="I157" i="7"/>
  <c r="I155" i="7"/>
  <c r="I154" i="7"/>
  <c r="I153" i="7"/>
  <c r="I152" i="7"/>
  <c r="I148" i="7"/>
  <c r="I143" i="7"/>
  <c r="I141" i="7"/>
  <c r="I140" i="7"/>
  <c r="I139" i="7"/>
  <c r="I138" i="7"/>
  <c r="I137" i="7"/>
  <c r="I136" i="7"/>
  <c r="I134" i="7"/>
  <c r="H133" i="7"/>
  <c r="I99" i="7"/>
  <c r="I97" i="7" s="1"/>
  <c r="I96" i="7"/>
  <c r="H95" i="7"/>
  <c r="G95" i="7"/>
  <c r="I94" i="7"/>
  <c r="I92" i="7"/>
  <c r="I86" i="7"/>
  <c r="I28" i="7"/>
  <c r="I18" i="7"/>
  <c r="I17" i="7"/>
  <c r="G222" i="7" l="1"/>
  <c r="I109" i="7"/>
  <c r="I149" i="7"/>
  <c r="I100" i="7"/>
  <c r="I131" i="7"/>
  <c r="I135" i="7"/>
  <c r="I202" i="7"/>
  <c r="I125" i="7"/>
  <c r="I95" i="7"/>
  <c r="I133" i="7"/>
  <c r="I151" i="7"/>
  <c r="I93" i="7" l="1"/>
  <c r="I104" i="7"/>
  <c r="I84" i="7" l="1"/>
  <c r="H222" i="7"/>
  <c r="I222" i="7" s="1"/>
</calcChain>
</file>

<file path=xl/sharedStrings.xml><?xml version="1.0" encoding="utf-8"?>
<sst xmlns="http://schemas.openxmlformats.org/spreadsheetml/2006/main" count="945" uniqueCount="366">
  <si>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</si>
  <si>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</si>
  <si>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</si>
  <si>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</si>
  <si>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</si>
  <si>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</si>
  <si>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</si>
  <si>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</si>
  <si>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</si>
  <si>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</si>
  <si>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</si>
  <si>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</si>
  <si>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</si>
  <si>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</si>
  <si>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</si>
  <si>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</si>
  <si>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</si>
  <si>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</si>
  <si>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</si>
  <si>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</si>
  <si>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</si>
  <si>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</si>
  <si>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</si>
  <si>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</si>
  <si>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</si>
  <si>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</si>
  <si>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</si>
  <si>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</si>
  <si>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</si>
  <si>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</si>
  <si>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</si>
  <si>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</si>
  <si>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</si>
  <si>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</si>
  <si>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</si>
  <si>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</si>
  <si>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</si>
  <si>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</si>
  <si>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</si>
  <si>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</si>
  <si>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</si>
  <si>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</si>
  <si>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</si>
  <si>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</si>
  <si>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</si>
  <si>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</si>
  <si>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</si>
  <si>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</si>
  <si>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</si>
  <si>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</si>
  <si>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</si>
  <si>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</si>
  <si>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</si>
  <si>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</si>
  <si>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</si>
  <si>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</si>
  <si>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</si>
  <si>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</si>
  <si>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</si>
  <si>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</si>
  <si>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</si>
  <si>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</si>
  <si>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</si>
  <si>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</si>
  <si>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</si>
  <si>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</si>
  <si>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</si>
  <si>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</si>
  <si>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</si>
  <si>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</si>
  <si>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</si>
  <si>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</si>
  <si>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</si>
  <si>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</si>
  <si>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</si>
  <si>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</si>
  <si>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</si>
  <si>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</si>
  <si>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</si>
  <si>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</si>
  <si>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</si>
  <si>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</si>
  <si>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</si>
  <si>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</si>
  <si>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</si>
  <si>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</si>
  <si>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</si>
  <si>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</si>
  <si>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</si>
  <si>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</si>
  <si>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</si>
  <si>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</si>
  <si>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</si>
  <si>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</si>
  <si>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</si>
  <si>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</si>
  <si>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</si>
  <si>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</si>
  <si>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</si>
  <si>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</si>
  <si>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</si>
  <si>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</si>
  <si>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</si>
  <si>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</si>
  <si>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</si>
  <si>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</si>
  <si>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</si>
  <si>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</si>
  <si>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</si>
  <si>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</si>
  <si>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</si>
  <si>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</si>
  <si>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</si>
  <si>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</si>
  <si>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</si>
  <si>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</si>
  <si>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</si>
  <si>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</si>
  <si>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</si>
  <si>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</si>
  <si>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</si>
  <si>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</si>
  <si>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</si>
  <si>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</si>
  <si>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</si>
  <si>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</si>
  <si>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</si>
  <si>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</si>
  <si>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</si>
  <si>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</si>
  <si>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</si>
  <si>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</si>
  <si>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</si>
  <si>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</si>
  <si>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</si>
  <si>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</si>
  <si>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</si>
  <si>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</si>
  <si>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</si>
  <si>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</si>
  <si>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</si>
  <si>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</si>
  <si>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</si>
  <si>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</si>
  <si>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</si>
  <si>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</si>
  <si>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</si>
  <si>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</si>
  <si>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</si>
  <si>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</si>
  <si>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</si>
  <si>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</si>
  <si>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</si>
  <si>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</si>
  <si>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</si>
  <si>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</si>
  <si>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</si>
  <si>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</si>
  <si>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</si>
  <si>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</si>
  <si>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</si>
  <si>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</si>
  <si>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</si>
  <si>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</si>
  <si>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</si>
  <si>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</si>
  <si>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</si>
  <si>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</si>
  <si>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</si>
  <si>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</si>
  <si>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</si>
  <si>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</si>
  <si>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</si>
  <si>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</si>
  <si>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</si>
  <si>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</si>
  <si>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</si>
  <si>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</si>
  <si>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</si>
  <si>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</si>
  <si>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</si>
  <si>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</si>
  <si>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</si>
  <si>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</si>
  <si>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</si>
  <si>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</si>
  <si>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</si>
  <si>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</si>
  <si>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</si>
  <si>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</si>
  <si>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</si>
  <si>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</si>
  <si>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</si>
  <si>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</si>
  <si>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</si>
  <si>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</si>
  <si>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</si>
  <si>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</si>
  <si>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</si>
  <si>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</si>
  <si>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</si>
  <si>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</si>
  <si>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</si>
  <si>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</si>
  <si>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</si>
  <si>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</si>
  <si>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</si>
  <si>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</si>
  <si>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</si>
  <si>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</si>
  <si>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</si>
  <si>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</si>
  <si>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</si>
  <si>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</si>
  <si>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</si>
  <si>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</si>
  <si>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</si>
  <si>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</si>
  <si>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</si>
  <si>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</si>
  <si>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</si>
  <si>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</si>
  <si>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</si>
  <si>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</si>
  <si>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</si>
  <si>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</si>
  <si>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</si>
  <si>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</si>
  <si>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</si>
  <si>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</si>
  <si>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</si>
  <si>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</si>
  <si>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</si>
  <si>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</si>
  <si>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</si>
  <si>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</si>
  <si>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</si>
  <si>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</si>
  <si>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</si>
  <si>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</si>
  <si>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</si>
  <si>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</si>
  <si>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</si>
  <si>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</si>
  <si>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</si>
  <si>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</si>
  <si>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</si>
  <si>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</si>
  <si>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</si>
  <si>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</si>
  <si>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</si>
  <si>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</si>
  <si>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</si>
  <si>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</si>
  <si>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</si>
  <si>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</si>
  <si>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</si>
  <si>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</si>
  <si>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</si>
  <si>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</si>
  <si>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</si>
  <si>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</si>
  <si>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</si>
  <si>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</si>
  <si>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</si>
  <si>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</si>
  <si>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</si>
  <si>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</si>
  <si>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</si>
  <si>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</si>
  <si>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</si>
  <si>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</si>
  <si>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</si>
  <si>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</si>
  <si>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</si>
  <si>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</si>
  <si>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</si>
  <si>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01.8.01.S2050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</si>
  <si>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</si>
  <si>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</si>
  <si>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</si>
  <si>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</si>
  <si>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</si>
  <si>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</si>
  <si>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</si>
  <si>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</si>
  <si>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</si>
  <si>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</si>
  <si>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</si>
  <si>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</si>
  <si>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</si>
  <si>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</si>
  <si>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</si>
  <si>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</si>
  <si>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</si>
  <si>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</si>
  <si>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</si>
  <si>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</si>
  <si>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</si>
  <si>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</si>
  <si>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</si>
  <si>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</si>
  <si>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</si>
  <si>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</si>
  <si>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</si>
  <si>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</si>
  <si>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</si>
  <si>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</si>
  <si>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</si>
  <si>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</si>
  <si>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</si>
  <si>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</si>
  <si>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</si>
  <si>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</si>
  <si>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</si>
  <si>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</si>
  <si>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</si>
  <si>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</si>
  <si>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</si>
  <si>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</si>
  <si>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</si>
  <si>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</si>
  <si>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</si>
  <si>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</si>
  <si>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</si>
  <si>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</si>
  <si>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</si>
  <si>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</si>
  <si>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</si>
  <si>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</si>
  <si>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</si>
  <si>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</si>
  <si>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</si>
  <si>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</si>
  <si>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</si>
  <si>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</si>
  <si>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</si>
  <si>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</si>
  <si>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</si>
  <si>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</si>
  <si>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</si>
  <si>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</si>
  <si>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</si>
  <si>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</si>
  <si>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</si>
  <si>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</si>
  <si>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</si>
  <si>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</si>
  <si>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</si>
  <si>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</si>
  <si>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</si>
  <si>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</si>
  <si>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</si>
  <si>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</si>
  <si>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01.9.05.21000</t>
  </si>
  <si>
    <t>2.1.4.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</si>
  <si>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</si>
  <si>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</si>
  <si>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01.5.01.S2934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</si>
  <si>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</si>
  <si>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</si>
  <si>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11.0.01.L5761</t>
  </si>
  <si>
    <t>Информация об исполнении муниципальных программ  и подпрограмм 
муниципального образования Куйтунский район на 01.11.2023 г.</t>
  </si>
  <si>
    <t>Образование на 2021-2026 годы</t>
  </si>
  <si>
    <t>Начальник финансового управления администрации</t>
  </si>
  <si>
    <t>Н. 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</si>
</sst>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0" t="s">
        <v>6</v>
      </c>
      <c r="B5" s="110"/>
      <c r="C5" s="110"/>
      <c r="D5" s="110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0" t="s">
        <v>8</v>
      </c>
      <c r="B8" s="110"/>
      <c r="C8" s="110"/>
      <c r="D8" s="110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1"/>
  <sheetViews>
    <sheetView tabSelected="1" workbookViewId="0">
      <selection activeCell="G227" sqref="G227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38" t="s">
        <v>362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">
      <c r="A2" s="13"/>
      <c r="B2" s="139"/>
      <c r="C2" s="139"/>
      <c r="D2" s="139"/>
      <c r="E2" s="139"/>
      <c r="F2" s="139"/>
      <c r="G2" s="139"/>
      <c r="H2" s="139"/>
      <c r="I2" s="139"/>
    </row>
    <row r="3" spans="1:9" x14ac:dyDescent="0.2">
      <c r="A3" s="13"/>
      <c r="B3" s="4"/>
      <c r="C3" s="4"/>
      <c r="D3" s="4"/>
      <c r="E3" s="4"/>
      <c r="F3" s="4"/>
      <c r="G3" s="3"/>
      <c r="H3" s="140" t="s">
        <v>0</v>
      </c>
      <c r="I3" s="140"/>
    </row>
    <row r="4" spans="1:9" ht="24" customHeight="1" x14ac:dyDescent="0.2">
      <c r="A4" s="141" t="s">
        <v>1</v>
      </c>
      <c r="B4" s="141" t="s">
        <v>2</v>
      </c>
      <c r="C4" s="143" t="s">
        <v>11</v>
      </c>
      <c r="D4" s="144"/>
      <c r="E4" s="144"/>
      <c r="F4" s="145"/>
      <c r="G4" s="141" t="s">
        <v>298</v>
      </c>
      <c r="H4" s="141" t="s">
        <v>3</v>
      </c>
      <c r="I4" s="141" t="s">
        <v>4</v>
      </c>
    </row>
    <row r="5" spans="1:9" ht="46.5" customHeight="1" x14ac:dyDescent="0.2">
      <c r="A5" s="142"/>
      <c r="B5" s="142"/>
      <c r="C5" s="12" t="s">
        <v>12</v>
      </c>
      <c r="D5" s="12" t="s">
        <v>13</v>
      </c>
      <c r="E5" s="12" t="s">
        <v>14</v>
      </c>
      <c r="F5" s="12" t="s">
        <v>15</v>
      </c>
      <c r="G5" s="142"/>
      <c r="H5" s="142"/>
      <c r="I5" s="142"/>
    </row>
    <row r="6" spans="1:9" x14ac:dyDescent="0.2">
      <c r="A6" s="35" t="s">
        <v>45</v>
      </c>
      <c r="B6" s="40" t="s">
        <v>363</v>
      </c>
      <c r="C6" s="26" t="s">
        <v>18</v>
      </c>
      <c r="D6" s="26"/>
      <c r="E6" s="26" t="s">
        <v>87</v>
      </c>
      <c r="F6" s="26"/>
      <c r="G6" s="59">
        <f>G7+G9+G16+G19+G25+G29+G33+G38+G44</f>
        <v>1352097.9800000004</v>
      </c>
      <c r="H6" s="59">
        <f>H7+H9+H16+H19+H25+H29+H33+H38+H44</f>
        <v>1077488.4000000001</v>
      </c>
      <c r="I6" s="27">
        <f>H6/G6</f>
        <v>0.79690112398511226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198</v>
      </c>
      <c r="B8" s="78" t="s">
        <v>276</v>
      </c>
      <c r="C8" s="7" t="s">
        <v>18</v>
      </c>
      <c r="D8" s="7" t="s">
        <v>19</v>
      </c>
      <c r="E8" s="7" t="s">
        <v>275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SUM(G10:G15)</f>
        <v>535</v>
      </c>
      <c r="H9" s="60">
        <f>SUM(H10:H15)</f>
        <v>255</v>
      </c>
      <c r="I9" s="81">
        <f t="shared" ref="I9:I15" si="2">H9/G9</f>
        <v>0.47663551401869159</v>
      </c>
    </row>
    <row r="10" spans="1:9" ht="22.5" x14ac:dyDescent="0.2">
      <c r="A10" s="96" t="s">
        <v>200</v>
      </c>
      <c r="B10" s="82" t="s">
        <v>199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70</v>
      </c>
      <c r="H10" s="74">
        <v>70</v>
      </c>
      <c r="I10" s="75">
        <f t="shared" si="2"/>
        <v>1</v>
      </c>
    </row>
    <row r="11" spans="1:9" ht="22.5" x14ac:dyDescent="0.2">
      <c r="A11" s="96" t="s">
        <v>201</v>
      </c>
      <c r="B11" s="82" t="s">
        <v>293</v>
      </c>
      <c r="C11" s="73" t="s">
        <v>18</v>
      </c>
      <c r="D11" s="73" t="s">
        <v>19</v>
      </c>
      <c r="E11" s="73" t="s">
        <v>295</v>
      </c>
      <c r="F11" s="73" t="s">
        <v>24</v>
      </c>
      <c r="G11" s="74">
        <v>60</v>
      </c>
      <c r="H11" s="74">
        <v>60</v>
      </c>
      <c r="I11" s="75">
        <f t="shared" si="2"/>
        <v>1</v>
      </c>
    </row>
    <row r="12" spans="1:9" ht="22.5" x14ac:dyDescent="0.2">
      <c r="A12" s="100" t="s">
        <v>294</v>
      </c>
      <c r="B12" s="99" t="s">
        <v>328</v>
      </c>
      <c r="C12" s="73" t="s">
        <v>18</v>
      </c>
      <c r="D12" s="73" t="s">
        <v>19</v>
      </c>
      <c r="E12" s="73" t="s">
        <v>330</v>
      </c>
      <c r="F12" s="73" t="s">
        <v>24</v>
      </c>
      <c r="G12" s="74">
        <v>20</v>
      </c>
      <c r="H12" s="74">
        <v>20</v>
      </c>
      <c r="I12" s="75">
        <f t="shared" ref="I12" si="3">H12/G12</f>
        <v>1</v>
      </c>
    </row>
    <row r="13" spans="1:9" ht="16.5" customHeight="1" x14ac:dyDescent="0.2">
      <c r="A13" s="125" t="s">
        <v>329</v>
      </c>
      <c r="B13" s="134" t="s">
        <v>202</v>
      </c>
      <c r="C13" s="73" t="s">
        <v>18</v>
      </c>
      <c r="D13" s="73" t="s">
        <v>19</v>
      </c>
      <c r="E13" s="73" t="s">
        <v>137</v>
      </c>
      <c r="F13" s="73" t="s">
        <v>24</v>
      </c>
      <c r="G13" s="74">
        <v>200</v>
      </c>
      <c r="H13" s="74">
        <v>0</v>
      </c>
      <c r="I13" s="75">
        <f t="shared" si="2"/>
        <v>0</v>
      </c>
    </row>
    <row r="14" spans="1:9" ht="16.5" customHeight="1" x14ac:dyDescent="0.2">
      <c r="A14" s="126"/>
      <c r="B14" s="135"/>
      <c r="C14" s="73" t="s">
        <v>18</v>
      </c>
      <c r="D14" s="73" t="s">
        <v>19</v>
      </c>
      <c r="E14" s="73" t="s">
        <v>137</v>
      </c>
      <c r="F14" s="73" t="s">
        <v>78</v>
      </c>
      <c r="G14" s="74">
        <v>40</v>
      </c>
      <c r="H14" s="74">
        <v>20</v>
      </c>
      <c r="I14" s="75">
        <f t="shared" si="2"/>
        <v>0.5</v>
      </c>
    </row>
    <row r="15" spans="1:9" ht="33.75" x14ac:dyDescent="0.2">
      <c r="A15" s="96" t="s">
        <v>360</v>
      </c>
      <c r="B15" s="82" t="s">
        <v>203</v>
      </c>
      <c r="C15" s="73" t="s">
        <v>18</v>
      </c>
      <c r="D15" s="73" t="s">
        <v>19</v>
      </c>
      <c r="E15" s="73" t="s">
        <v>204</v>
      </c>
      <c r="F15" s="73" t="s">
        <v>24</v>
      </c>
      <c r="G15" s="74">
        <v>145</v>
      </c>
      <c r="H15" s="74">
        <v>85</v>
      </c>
      <c r="I15" s="75">
        <f t="shared" si="2"/>
        <v>0.58620689655172409</v>
      </c>
    </row>
    <row r="16" spans="1:9" x14ac:dyDescent="0.2">
      <c r="A16" s="95" t="s">
        <v>38</v>
      </c>
      <c r="B16" s="83" t="s">
        <v>138</v>
      </c>
      <c r="C16" s="84" t="s">
        <v>18</v>
      </c>
      <c r="D16" s="84"/>
      <c r="E16" s="80"/>
      <c r="F16" s="80"/>
      <c r="G16" s="60">
        <f>G17+G18</f>
        <v>600</v>
      </c>
      <c r="H16" s="60">
        <f>H17+H18</f>
        <v>249.4</v>
      </c>
      <c r="I16" s="81">
        <f t="shared" ref="I16" si="4">H16/G16</f>
        <v>0.41566666666666668</v>
      </c>
    </row>
    <row r="17" spans="1:9" ht="22.5" x14ac:dyDescent="0.2">
      <c r="A17" s="96" t="s">
        <v>205</v>
      </c>
      <c r="B17" s="82" t="s">
        <v>264</v>
      </c>
      <c r="C17" s="73" t="s">
        <v>18</v>
      </c>
      <c r="D17" s="73" t="s">
        <v>19</v>
      </c>
      <c r="E17" s="73" t="s">
        <v>32</v>
      </c>
      <c r="F17" s="73" t="s">
        <v>24</v>
      </c>
      <c r="G17" s="74">
        <v>300</v>
      </c>
      <c r="H17" s="74">
        <v>77.099999999999994</v>
      </c>
      <c r="I17" s="75">
        <f>H17/G17</f>
        <v>0.25700000000000001</v>
      </c>
    </row>
    <row r="18" spans="1:9" ht="56.25" x14ac:dyDescent="0.2">
      <c r="A18" s="96" t="s">
        <v>206</v>
      </c>
      <c r="B18" s="82" t="s">
        <v>265</v>
      </c>
      <c r="C18" s="73" t="s">
        <v>18</v>
      </c>
      <c r="D18" s="73" t="s">
        <v>19</v>
      </c>
      <c r="E18" s="73" t="s">
        <v>139</v>
      </c>
      <c r="F18" s="73" t="s">
        <v>24</v>
      </c>
      <c r="G18" s="74">
        <v>300</v>
      </c>
      <c r="H18" s="74">
        <v>172.3</v>
      </c>
      <c r="I18" s="75">
        <f>H18/G18</f>
        <v>0.57433333333333336</v>
      </c>
    </row>
    <row r="19" spans="1:9" x14ac:dyDescent="0.2">
      <c r="A19" s="97" t="s">
        <v>140</v>
      </c>
      <c r="B19" s="85" t="s">
        <v>141</v>
      </c>
      <c r="C19" s="80" t="s">
        <v>18</v>
      </c>
      <c r="D19" s="80"/>
      <c r="E19" s="80"/>
      <c r="F19" s="80"/>
      <c r="G19" s="60">
        <f>SUM(G20:G24)</f>
        <v>16028.51</v>
      </c>
      <c r="H19" s="60">
        <f>SUM(H20:H24)</f>
        <v>15723.199999999999</v>
      </c>
      <c r="I19" s="81">
        <f t="shared" ref="I19:I21" si="5">H19/G19</f>
        <v>0.98095206603732965</v>
      </c>
    </row>
    <row r="20" spans="1:9" x14ac:dyDescent="0.2">
      <c r="A20" s="125" t="s">
        <v>281</v>
      </c>
      <c r="B20" s="134" t="s">
        <v>282</v>
      </c>
      <c r="C20" s="73" t="s">
        <v>18</v>
      </c>
      <c r="D20" s="73" t="s">
        <v>19</v>
      </c>
      <c r="E20" s="73" t="s">
        <v>142</v>
      </c>
      <c r="F20" s="73" t="s">
        <v>25</v>
      </c>
      <c r="G20" s="74">
        <v>3811.5</v>
      </c>
      <c r="H20" s="74">
        <v>3811.5</v>
      </c>
      <c r="I20" s="75">
        <f t="shared" ref="I20" si="6">H20/G20</f>
        <v>1</v>
      </c>
    </row>
    <row r="21" spans="1:9" ht="12.75" customHeight="1" x14ac:dyDescent="0.2">
      <c r="A21" s="136"/>
      <c r="B21" s="137"/>
      <c r="C21" s="73" t="s">
        <v>18</v>
      </c>
      <c r="D21" s="73" t="s">
        <v>19</v>
      </c>
      <c r="E21" s="73" t="s">
        <v>142</v>
      </c>
      <c r="F21" s="73" t="s">
        <v>24</v>
      </c>
      <c r="G21" s="74">
        <v>3522.2</v>
      </c>
      <c r="H21" s="74">
        <v>3514.6</v>
      </c>
      <c r="I21" s="75">
        <f t="shared" si="5"/>
        <v>0.99784225767985923</v>
      </c>
    </row>
    <row r="22" spans="1:9" ht="12.75" customHeight="1" x14ac:dyDescent="0.2">
      <c r="A22" s="126"/>
      <c r="B22" s="135"/>
      <c r="C22" s="73" t="s">
        <v>18</v>
      </c>
      <c r="D22" s="73" t="s">
        <v>19</v>
      </c>
      <c r="E22" s="73" t="s">
        <v>34</v>
      </c>
      <c r="F22" s="73" t="s">
        <v>24</v>
      </c>
      <c r="G22" s="74">
        <v>5011.0200000000004</v>
      </c>
      <c r="H22" s="74">
        <v>4731.7</v>
      </c>
      <c r="I22" s="75">
        <f t="shared" ref="I22:I131" si="7">H22/G22</f>
        <v>0.94425885348691474</v>
      </c>
    </row>
    <row r="23" spans="1:9" ht="21.75" customHeight="1" x14ac:dyDescent="0.2">
      <c r="A23" s="125" t="s">
        <v>208</v>
      </c>
      <c r="B23" s="134" t="s">
        <v>207</v>
      </c>
      <c r="C23" s="73" t="s">
        <v>18</v>
      </c>
      <c r="D23" s="73" t="s">
        <v>19</v>
      </c>
      <c r="E23" s="73" t="s">
        <v>307</v>
      </c>
      <c r="F23" s="73" t="s">
        <v>24</v>
      </c>
      <c r="G23" s="74">
        <v>2684.9</v>
      </c>
      <c r="H23" s="74">
        <v>2684.9</v>
      </c>
      <c r="I23" s="75">
        <f t="shared" si="7"/>
        <v>1</v>
      </c>
    </row>
    <row r="24" spans="1:9" x14ac:dyDescent="0.2">
      <c r="A24" s="126"/>
      <c r="B24" s="135"/>
      <c r="C24" s="73" t="s">
        <v>18</v>
      </c>
      <c r="D24" s="73" t="s">
        <v>19</v>
      </c>
      <c r="E24" s="73" t="s">
        <v>143</v>
      </c>
      <c r="F24" s="73" t="s">
        <v>24</v>
      </c>
      <c r="G24" s="74">
        <v>998.89</v>
      </c>
      <c r="H24" s="74">
        <v>980.5</v>
      </c>
      <c r="I24" s="75">
        <f>H24/G24</f>
        <v>0.98158956441650236</v>
      </c>
    </row>
    <row r="25" spans="1:9" ht="18" customHeight="1" x14ac:dyDescent="0.2">
      <c r="A25" s="95" t="s">
        <v>39</v>
      </c>
      <c r="B25" s="83" t="s">
        <v>144</v>
      </c>
      <c r="C25" s="80" t="s">
        <v>18</v>
      </c>
      <c r="D25" s="80"/>
      <c r="E25" s="80"/>
      <c r="F25" s="80"/>
      <c r="G25" s="60">
        <f>SUM(G26:G28)</f>
        <v>7450.1</v>
      </c>
      <c r="H25" s="60">
        <f>SUM(H26:H28)</f>
        <v>5911.9</v>
      </c>
      <c r="I25" s="81">
        <f t="shared" ref="I25" si="8">H25/G25</f>
        <v>0.79353297271177559</v>
      </c>
    </row>
    <row r="26" spans="1:9" ht="33.75" customHeight="1" x14ac:dyDescent="0.2">
      <c r="A26" s="125" t="s">
        <v>210</v>
      </c>
      <c r="B26" s="134" t="s">
        <v>308</v>
      </c>
      <c r="C26" s="73" t="s">
        <v>18</v>
      </c>
      <c r="D26" s="73" t="s">
        <v>21</v>
      </c>
      <c r="E26" s="73" t="s">
        <v>309</v>
      </c>
      <c r="F26" s="73" t="s">
        <v>24</v>
      </c>
      <c r="G26" s="74">
        <v>2590.1</v>
      </c>
      <c r="H26" s="74">
        <v>2590.1</v>
      </c>
      <c r="I26" s="75">
        <f>H26/G26</f>
        <v>1</v>
      </c>
    </row>
    <row r="27" spans="1:9" x14ac:dyDescent="0.2">
      <c r="A27" s="126"/>
      <c r="B27" s="135"/>
      <c r="C27" s="73" t="s">
        <v>18</v>
      </c>
      <c r="D27" s="73" t="s">
        <v>21</v>
      </c>
      <c r="E27" s="73" t="s">
        <v>358</v>
      </c>
      <c r="F27" s="73" t="s">
        <v>24</v>
      </c>
      <c r="G27" s="74">
        <v>4470</v>
      </c>
      <c r="H27" s="74">
        <v>2932.6</v>
      </c>
      <c r="I27" s="75">
        <f>H27/G27</f>
        <v>0.65606263982102908</v>
      </c>
    </row>
    <row r="28" spans="1:9" ht="27" customHeight="1" x14ac:dyDescent="0.2">
      <c r="A28" s="96" t="s">
        <v>310</v>
      </c>
      <c r="B28" s="47" t="s">
        <v>209</v>
      </c>
      <c r="C28" s="73" t="s">
        <v>18</v>
      </c>
      <c r="D28" s="73" t="s">
        <v>19</v>
      </c>
      <c r="E28" s="73" t="s">
        <v>145</v>
      </c>
      <c r="F28" s="73" t="s">
        <v>24</v>
      </c>
      <c r="G28" s="74">
        <v>390</v>
      </c>
      <c r="H28" s="74">
        <v>389.2</v>
      </c>
      <c r="I28" s="75">
        <f>H28/G28</f>
        <v>0.99794871794871787</v>
      </c>
    </row>
    <row r="29" spans="1:9" ht="12.75" customHeight="1" x14ac:dyDescent="0.2">
      <c r="A29" s="97" t="s">
        <v>40</v>
      </c>
      <c r="B29" s="85" t="s">
        <v>10</v>
      </c>
      <c r="C29" s="84" t="s">
        <v>18</v>
      </c>
      <c r="D29" s="84"/>
      <c r="E29" s="84"/>
      <c r="F29" s="84"/>
      <c r="G29" s="86">
        <f>SUM(G30:G32)</f>
        <v>7476.2</v>
      </c>
      <c r="H29" s="86">
        <f>SUM(H30:H32)</f>
        <v>6346.5</v>
      </c>
      <c r="I29" s="87">
        <f t="shared" ref="I29:I30" si="9">H29/G29</f>
        <v>0.84889382306519356</v>
      </c>
    </row>
    <row r="30" spans="1:9" ht="22.5" x14ac:dyDescent="0.2">
      <c r="A30" s="96" t="s">
        <v>212</v>
      </c>
      <c r="B30" s="88" t="s">
        <v>299</v>
      </c>
      <c r="C30" s="89" t="s">
        <v>18</v>
      </c>
      <c r="D30" s="89" t="s">
        <v>21</v>
      </c>
      <c r="E30" s="89" t="s">
        <v>301</v>
      </c>
      <c r="F30" s="89" t="s">
        <v>24</v>
      </c>
      <c r="G30" s="90">
        <v>4900</v>
      </c>
      <c r="H30" s="90">
        <v>3942</v>
      </c>
      <c r="I30" s="75">
        <f t="shared" si="9"/>
        <v>0.80448979591836733</v>
      </c>
    </row>
    <row r="31" spans="1:9" ht="22.5" x14ac:dyDescent="0.2">
      <c r="A31" s="96" t="s">
        <v>214</v>
      </c>
      <c r="B31" s="47" t="s">
        <v>211</v>
      </c>
      <c r="C31" s="73" t="s">
        <v>18</v>
      </c>
      <c r="D31" s="73" t="s">
        <v>21</v>
      </c>
      <c r="E31" s="73" t="s">
        <v>146</v>
      </c>
      <c r="F31" s="73" t="s">
        <v>24</v>
      </c>
      <c r="G31" s="76">
        <v>2156.1999999999998</v>
      </c>
      <c r="H31" s="76">
        <v>2120.3000000000002</v>
      </c>
      <c r="I31" s="75">
        <f>H31/G31</f>
        <v>0.98335033855857545</v>
      </c>
    </row>
    <row r="32" spans="1:9" ht="22.5" x14ac:dyDescent="0.2">
      <c r="A32" s="55" t="s">
        <v>300</v>
      </c>
      <c r="B32" s="47" t="s">
        <v>213</v>
      </c>
      <c r="C32" s="70" t="s">
        <v>18</v>
      </c>
      <c r="D32" s="70" t="s">
        <v>21</v>
      </c>
      <c r="E32" s="70" t="s">
        <v>147</v>
      </c>
      <c r="F32" s="70" t="s">
        <v>24</v>
      </c>
      <c r="G32" s="91">
        <v>420</v>
      </c>
      <c r="H32" s="91">
        <v>284.2</v>
      </c>
      <c r="I32" s="92">
        <f>H32/G32</f>
        <v>0.67666666666666664</v>
      </c>
    </row>
    <row r="33" spans="1:10" ht="24.75" customHeight="1" x14ac:dyDescent="0.2">
      <c r="A33" s="97" t="s">
        <v>41</v>
      </c>
      <c r="B33" s="85" t="s">
        <v>215</v>
      </c>
      <c r="C33" s="80" t="s">
        <v>18</v>
      </c>
      <c r="D33" s="80"/>
      <c r="E33" s="80"/>
      <c r="F33" s="80"/>
      <c r="G33" s="60">
        <f>SUM(G34:G37)</f>
        <v>7114.67</v>
      </c>
      <c r="H33" s="60">
        <f>SUM(H34:H37)</f>
        <v>6009.8</v>
      </c>
      <c r="I33" s="81">
        <f t="shared" ref="I33" si="10">H33/G33</f>
        <v>0.84470537635617671</v>
      </c>
    </row>
    <row r="34" spans="1:10" x14ac:dyDescent="0.2">
      <c r="A34" s="151" t="s">
        <v>217</v>
      </c>
      <c r="B34" s="152" t="s">
        <v>216</v>
      </c>
      <c r="C34" s="73" t="s">
        <v>18</v>
      </c>
      <c r="D34" s="73" t="s">
        <v>28</v>
      </c>
      <c r="E34" s="73" t="s">
        <v>149</v>
      </c>
      <c r="F34" s="73" t="s">
        <v>26</v>
      </c>
      <c r="G34" s="74">
        <v>365</v>
      </c>
      <c r="H34" s="74">
        <v>219.7</v>
      </c>
      <c r="I34" s="75">
        <f>H34/G34</f>
        <v>0.60191780821917806</v>
      </c>
    </row>
    <row r="35" spans="1:10" x14ac:dyDescent="0.2">
      <c r="A35" s="151"/>
      <c r="B35" s="153"/>
      <c r="C35" s="73" t="s">
        <v>18</v>
      </c>
      <c r="D35" s="73" t="s">
        <v>27</v>
      </c>
      <c r="E35" s="73" t="s">
        <v>148</v>
      </c>
      <c r="F35" s="73" t="s">
        <v>24</v>
      </c>
      <c r="G35" s="74">
        <v>2533.6999999999998</v>
      </c>
      <c r="H35" s="74">
        <v>2345.3000000000002</v>
      </c>
      <c r="I35" s="75">
        <f t="shared" ref="I35:I43" si="11">H35/G35</f>
        <v>0.92564234124008382</v>
      </c>
    </row>
    <row r="36" spans="1:10" x14ac:dyDescent="0.2">
      <c r="A36" s="151"/>
      <c r="B36" s="153"/>
      <c r="C36" s="73" t="s">
        <v>18</v>
      </c>
      <c r="D36" s="73" t="s">
        <v>21</v>
      </c>
      <c r="E36" s="73" t="s">
        <v>148</v>
      </c>
      <c r="F36" s="73" t="s">
        <v>24</v>
      </c>
      <c r="G36" s="74">
        <v>3861.17</v>
      </c>
      <c r="H36" s="74">
        <v>3252.8</v>
      </c>
      <c r="I36" s="75">
        <f t="shared" si="11"/>
        <v>0.84243894985198786</v>
      </c>
    </row>
    <row r="37" spans="1:10" x14ac:dyDescent="0.2">
      <c r="A37" s="151"/>
      <c r="B37" s="153"/>
      <c r="C37" s="73" t="s">
        <v>18</v>
      </c>
      <c r="D37" s="73" t="s">
        <v>17</v>
      </c>
      <c r="E37" s="73" t="s">
        <v>148</v>
      </c>
      <c r="F37" s="73" t="s">
        <v>24</v>
      </c>
      <c r="G37" s="74">
        <v>354.8</v>
      </c>
      <c r="H37" s="74">
        <v>192</v>
      </c>
      <c r="I37" s="75">
        <f t="shared" ref="I37" si="12">H37/G37</f>
        <v>0.54114994363021418</v>
      </c>
    </row>
    <row r="38" spans="1:10" ht="27" customHeight="1" x14ac:dyDescent="0.2">
      <c r="A38" s="20" t="s">
        <v>42</v>
      </c>
      <c r="B38" s="85" t="s">
        <v>191</v>
      </c>
      <c r="C38" s="80" t="s">
        <v>18</v>
      </c>
      <c r="D38" s="80"/>
      <c r="E38" s="80"/>
      <c r="F38" s="80"/>
      <c r="G38" s="60">
        <f>SUM(G39:G43)</f>
        <v>37979.9</v>
      </c>
      <c r="H38" s="60">
        <f>SUM(H39:H43)</f>
        <v>29265.1</v>
      </c>
      <c r="I38" s="81">
        <f t="shared" si="11"/>
        <v>0.7705417865765839</v>
      </c>
    </row>
    <row r="39" spans="1:10" ht="16.5" customHeight="1" x14ac:dyDescent="0.2">
      <c r="A39" s="123" t="s">
        <v>218</v>
      </c>
      <c r="B39" s="134" t="s">
        <v>337</v>
      </c>
      <c r="C39" s="73" t="s">
        <v>18</v>
      </c>
      <c r="D39" s="73" t="s">
        <v>27</v>
      </c>
      <c r="E39" s="73" t="s">
        <v>286</v>
      </c>
      <c r="F39" s="73" t="s">
        <v>24</v>
      </c>
      <c r="G39" s="74">
        <v>1222.0999999999999</v>
      </c>
      <c r="H39" s="76">
        <v>855.1</v>
      </c>
      <c r="I39" s="75">
        <f t="shared" ref="I39" si="13">H39/G39</f>
        <v>0.69969724245151799</v>
      </c>
    </row>
    <row r="40" spans="1:10" ht="16.5" customHeight="1" x14ac:dyDescent="0.2">
      <c r="A40" s="114"/>
      <c r="B40" s="137"/>
      <c r="C40" s="73" t="s">
        <v>18</v>
      </c>
      <c r="D40" s="73" t="s">
        <v>21</v>
      </c>
      <c r="E40" s="73" t="s">
        <v>286</v>
      </c>
      <c r="F40" s="73" t="s">
        <v>24</v>
      </c>
      <c r="G40" s="74">
        <v>4742.6000000000004</v>
      </c>
      <c r="H40" s="76">
        <v>2012.1</v>
      </c>
      <c r="I40" s="75">
        <f t="shared" ref="I40" si="14">H40/G40</f>
        <v>0.42426095390713947</v>
      </c>
    </row>
    <row r="41" spans="1:10" ht="16.5" customHeight="1" x14ac:dyDescent="0.2">
      <c r="A41" s="114"/>
      <c r="B41" s="137"/>
      <c r="C41" s="73" t="s">
        <v>18</v>
      </c>
      <c r="D41" s="73" t="s">
        <v>17</v>
      </c>
      <c r="E41" s="73" t="s">
        <v>286</v>
      </c>
      <c r="F41" s="73" t="s">
        <v>24</v>
      </c>
      <c r="G41" s="74">
        <v>100.4</v>
      </c>
      <c r="H41" s="76">
        <v>100.4</v>
      </c>
      <c r="I41" s="75">
        <f t="shared" ref="I41:I42" si="15">H41/G41</f>
        <v>1</v>
      </c>
    </row>
    <row r="42" spans="1:10" ht="16.5" customHeight="1" x14ac:dyDescent="0.2">
      <c r="A42" s="114"/>
      <c r="B42" s="137"/>
      <c r="C42" s="73" t="s">
        <v>18</v>
      </c>
      <c r="D42" s="73" t="s">
        <v>27</v>
      </c>
      <c r="E42" s="73" t="s">
        <v>277</v>
      </c>
      <c r="F42" s="73" t="s">
        <v>24</v>
      </c>
      <c r="G42" s="74">
        <v>15957.4</v>
      </c>
      <c r="H42" s="76">
        <v>12922.5</v>
      </c>
      <c r="I42" s="75">
        <f t="shared" si="15"/>
        <v>0.80981237544963469</v>
      </c>
    </row>
    <row r="43" spans="1:10" ht="16.5" customHeight="1" x14ac:dyDescent="0.2">
      <c r="A43" s="115"/>
      <c r="B43" s="135"/>
      <c r="C43" s="73" t="s">
        <v>18</v>
      </c>
      <c r="D43" s="73" t="s">
        <v>21</v>
      </c>
      <c r="E43" s="73" t="s">
        <v>277</v>
      </c>
      <c r="F43" s="73" t="s">
        <v>24</v>
      </c>
      <c r="G43" s="74">
        <v>15957.4</v>
      </c>
      <c r="H43" s="76">
        <v>13375</v>
      </c>
      <c r="I43" s="75">
        <f t="shared" si="11"/>
        <v>0.83816912529610088</v>
      </c>
    </row>
    <row r="44" spans="1:10" ht="22.5" customHeight="1" x14ac:dyDescent="0.2">
      <c r="A44" s="20" t="s">
        <v>43</v>
      </c>
      <c r="B44" s="85" t="s">
        <v>35</v>
      </c>
      <c r="C44" s="80" t="s">
        <v>18</v>
      </c>
      <c r="D44" s="80"/>
      <c r="E44" s="80"/>
      <c r="F44" s="80"/>
      <c r="G44" s="60">
        <f>SUM(G45:G83)</f>
        <v>1274886.6000000003</v>
      </c>
      <c r="H44" s="60">
        <f>SUM(H45:H83)</f>
        <v>1013700.5000000001</v>
      </c>
      <c r="I44" s="81">
        <f t="shared" ref="I44:I45" si="16">H44/G44</f>
        <v>0.79512993547818278</v>
      </c>
      <c r="J44" s="50"/>
    </row>
    <row r="45" spans="1:10" ht="16.5" customHeight="1" x14ac:dyDescent="0.2">
      <c r="A45" s="120" t="s">
        <v>220</v>
      </c>
      <c r="B45" s="149" t="s">
        <v>219</v>
      </c>
      <c r="C45" s="70" t="s">
        <v>18</v>
      </c>
      <c r="D45" s="70" t="s">
        <v>19</v>
      </c>
      <c r="E45" s="70" t="s">
        <v>150</v>
      </c>
      <c r="F45" s="70" t="s">
        <v>25</v>
      </c>
      <c r="G45" s="93">
        <v>5108.8999999999996</v>
      </c>
      <c r="H45" s="93">
        <v>4868.1000000000004</v>
      </c>
      <c r="I45" s="75">
        <f t="shared" si="16"/>
        <v>0.95286656618841648</v>
      </c>
      <c r="J45" s="51"/>
    </row>
    <row r="46" spans="1:10" ht="16.5" customHeight="1" x14ac:dyDescent="0.2">
      <c r="A46" s="120"/>
      <c r="B46" s="150"/>
      <c r="C46" s="108" t="s">
        <v>18</v>
      </c>
      <c r="D46" s="108" t="s">
        <v>19</v>
      </c>
      <c r="E46" s="108" t="s">
        <v>150</v>
      </c>
      <c r="F46" s="108" t="s">
        <v>24</v>
      </c>
      <c r="G46" s="93">
        <v>31.6</v>
      </c>
      <c r="H46" s="93">
        <v>13.6</v>
      </c>
      <c r="I46" s="75">
        <f t="shared" ref="I46" si="17">H46/G46</f>
        <v>0.430379746835443</v>
      </c>
      <c r="J46" s="51"/>
    </row>
    <row r="47" spans="1:10" x14ac:dyDescent="0.2">
      <c r="A47" s="120"/>
      <c r="B47" s="150"/>
      <c r="C47" s="73" t="s">
        <v>18</v>
      </c>
      <c r="D47" s="73" t="s">
        <v>19</v>
      </c>
      <c r="E47" s="73" t="s">
        <v>152</v>
      </c>
      <c r="F47" s="73" t="s">
        <v>25</v>
      </c>
      <c r="G47" s="74">
        <v>39343.699999999997</v>
      </c>
      <c r="H47" s="74">
        <v>37156.6</v>
      </c>
      <c r="I47" s="75">
        <f t="shared" ref="I47" si="18">H47/G47</f>
        <v>0.94441041386549818</v>
      </c>
      <c r="J47" s="51"/>
    </row>
    <row r="48" spans="1:10" x14ac:dyDescent="0.2">
      <c r="A48" s="120"/>
      <c r="B48" s="150"/>
      <c r="C48" s="73" t="s">
        <v>18</v>
      </c>
      <c r="D48" s="73" t="s">
        <v>19</v>
      </c>
      <c r="E48" s="73" t="s">
        <v>152</v>
      </c>
      <c r="F48" s="73" t="s">
        <v>24</v>
      </c>
      <c r="G48" s="74">
        <v>5705.3</v>
      </c>
      <c r="H48" s="74">
        <v>4176.7</v>
      </c>
      <c r="I48" s="75">
        <f t="shared" ref="I48:I53" si="19">H48/G48</f>
        <v>0.73207368587103216</v>
      </c>
      <c r="J48" s="51"/>
    </row>
    <row r="49" spans="1:10" x14ac:dyDescent="0.2">
      <c r="A49" s="120"/>
      <c r="B49" s="150"/>
      <c r="C49" s="73" t="s">
        <v>18</v>
      </c>
      <c r="D49" s="73" t="s">
        <v>19</v>
      </c>
      <c r="E49" s="73" t="s">
        <v>152</v>
      </c>
      <c r="F49" s="73" t="s">
        <v>23</v>
      </c>
      <c r="G49" s="74">
        <v>130</v>
      </c>
      <c r="H49" s="74">
        <v>88.7</v>
      </c>
      <c r="I49" s="75">
        <f t="shared" si="19"/>
        <v>0.68230769230769228</v>
      </c>
      <c r="J49" s="51"/>
    </row>
    <row r="50" spans="1:10" x14ac:dyDescent="0.2">
      <c r="A50" s="120"/>
      <c r="B50" s="150"/>
      <c r="C50" s="73" t="s">
        <v>18</v>
      </c>
      <c r="D50" s="73" t="s">
        <v>30</v>
      </c>
      <c r="E50" s="73" t="s">
        <v>311</v>
      </c>
      <c r="F50" s="73" t="s">
        <v>25</v>
      </c>
      <c r="G50" s="74">
        <v>16.2</v>
      </c>
      <c r="H50" s="74">
        <v>16.2</v>
      </c>
      <c r="I50" s="75">
        <f t="shared" si="19"/>
        <v>1</v>
      </c>
      <c r="J50" s="51"/>
    </row>
    <row r="51" spans="1:10" x14ac:dyDescent="0.2">
      <c r="A51" s="120"/>
      <c r="B51" s="150"/>
      <c r="C51" s="73" t="s">
        <v>18</v>
      </c>
      <c r="D51" s="73" t="s">
        <v>30</v>
      </c>
      <c r="E51" s="73" t="s">
        <v>311</v>
      </c>
      <c r="F51" s="73" t="s">
        <v>24</v>
      </c>
      <c r="G51" s="74">
        <v>67.599999999999994</v>
      </c>
      <c r="H51" s="74">
        <v>60.6</v>
      </c>
      <c r="I51" s="75">
        <f t="shared" ref="I51:I52" si="20">H51/G51</f>
        <v>0.89644970414201197</v>
      </c>
      <c r="J51" s="51"/>
    </row>
    <row r="52" spans="1:10" x14ac:dyDescent="0.2">
      <c r="A52" s="120"/>
      <c r="B52" s="150"/>
      <c r="C52" s="73" t="s">
        <v>18</v>
      </c>
      <c r="D52" s="73" t="s">
        <v>19</v>
      </c>
      <c r="E52" s="73" t="s">
        <v>311</v>
      </c>
      <c r="F52" s="73" t="s">
        <v>25</v>
      </c>
      <c r="G52" s="74">
        <v>5.3</v>
      </c>
      <c r="H52" s="74">
        <v>5.3</v>
      </c>
      <c r="I52" s="75">
        <f t="shared" si="20"/>
        <v>1</v>
      </c>
      <c r="J52" s="51"/>
    </row>
    <row r="53" spans="1:10" x14ac:dyDescent="0.2">
      <c r="A53" s="120"/>
      <c r="B53" s="150"/>
      <c r="C53" s="73" t="s">
        <v>18</v>
      </c>
      <c r="D53" s="73" t="s">
        <v>19</v>
      </c>
      <c r="E53" s="73" t="s">
        <v>151</v>
      </c>
      <c r="F53" s="73" t="s">
        <v>25</v>
      </c>
      <c r="G53" s="74">
        <v>14875</v>
      </c>
      <c r="H53" s="74">
        <v>13710.7</v>
      </c>
      <c r="I53" s="75">
        <f t="shared" si="19"/>
        <v>0.921727731092437</v>
      </c>
      <c r="J53" s="51"/>
    </row>
    <row r="54" spans="1:10" ht="12.75" customHeight="1" x14ac:dyDescent="0.2">
      <c r="A54" s="123" t="s">
        <v>222</v>
      </c>
      <c r="B54" s="149" t="s">
        <v>221</v>
      </c>
      <c r="C54" s="73" t="s">
        <v>18</v>
      </c>
      <c r="D54" s="73" t="s">
        <v>27</v>
      </c>
      <c r="E54" s="73" t="s">
        <v>153</v>
      </c>
      <c r="F54" s="73" t="s">
        <v>25</v>
      </c>
      <c r="G54" s="74">
        <v>8.5</v>
      </c>
      <c r="H54" s="74">
        <v>8.5</v>
      </c>
      <c r="I54" s="75">
        <f>H54/G54</f>
        <v>1</v>
      </c>
      <c r="J54" s="51"/>
    </row>
    <row r="55" spans="1:10" ht="12.75" customHeight="1" x14ac:dyDescent="0.2">
      <c r="A55" s="114"/>
      <c r="B55" s="150"/>
      <c r="C55" s="73" t="s">
        <v>18</v>
      </c>
      <c r="D55" s="73" t="s">
        <v>27</v>
      </c>
      <c r="E55" s="73" t="s">
        <v>153</v>
      </c>
      <c r="F55" s="73" t="s">
        <v>24</v>
      </c>
      <c r="G55" s="74">
        <v>31342.3</v>
      </c>
      <c r="H55" s="74">
        <v>21281.200000000001</v>
      </c>
      <c r="I55" s="75">
        <f t="shared" ref="I55" si="21">H55/G55</f>
        <v>0.67899292649231235</v>
      </c>
      <c r="J55" s="51"/>
    </row>
    <row r="56" spans="1:10" x14ac:dyDescent="0.2">
      <c r="A56" s="114"/>
      <c r="B56" s="150"/>
      <c r="C56" s="73" t="s">
        <v>18</v>
      </c>
      <c r="D56" s="73" t="s">
        <v>27</v>
      </c>
      <c r="E56" s="73" t="s">
        <v>153</v>
      </c>
      <c r="F56" s="73" t="s">
        <v>23</v>
      </c>
      <c r="G56" s="74">
        <v>345</v>
      </c>
      <c r="H56" s="74">
        <v>320.39999999999998</v>
      </c>
      <c r="I56" s="75">
        <f t="shared" ref="I56:I57" si="22">H56/G56</f>
        <v>0.92869565217391292</v>
      </c>
      <c r="J56" s="51"/>
    </row>
    <row r="57" spans="1:10" x14ac:dyDescent="0.2">
      <c r="A57" s="114"/>
      <c r="B57" s="150"/>
      <c r="C57" s="73" t="s">
        <v>18</v>
      </c>
      <c r="D57" s="73" t="s">
        <v>30</v>
      </c>
      <c r="E57" s="73" t="s">
        <v>320</v>
      </c>
      <c r="F57" s="73" t="s">
        <v>24</v>
      </c>
      <c r="G57" s="74">
        <v>11.7</v>
      </c>
      <c r="H57" s="74">
        <v>11.7</v>
      </c>
      <c r="I57" s="75">
        <f t="shared" si="22"/>
        <v>1</v>
      </c>
      <c r="J57" s="51"/>
    </row>
    <row r="58" spans="1:10" x14ac:dyDescent="0.2">
      <c r="A58" s="114"/>
      <c r="B58" s="150"/>
      <c r="C58" s="73" t="s">
        <v>18</v>
      </c>
      <c r="D58" s="73" t="s">
        <v>27</v>
      </c>
      <c r="E58" s="73" t="s">
        <v>154</v>
      </c>
      <c r="F58" s="73" t="s">
        <v>25</v>
      </c>
      <c r="G58" s="74">
        <v>259606.1</v>
      </c>
      <c r="H58" s="74">
        <v>200031.7</v>
      </c>
      <c r="I58" s="75">
        <f t="shared" ref="I58" si="23">H58/G58</f>
        <v>0.77052003015337467</v>
      </c>
      <c r="J58" s="51"/>
    </row>
    <row r="59" spans="1:10" x14ac:dyDescent="0.2">
      <c r="A59" s="114"/>
      <c r="B59" s="150"/>
      <c r="C59" s="73" t="s">
        <v>18</v>
      </c>
      <c r="D59" s="73" t="s">
        <v>27</v>
      </c>
      <c r="E59" s="73" t="s">
        <v>154</v>
      </c>
      <c r="F59" s="73" t="s">
        <v>24</v>
      </c>
      <c r="G59" s="74">
        <v>1296</v>
      </c>
      <c r="H59" s="74">
        <v>1117</v>
      </c>
      <c r="I59" s="75">
        <f t="shared" ref="I59" si="24">H59/G59</f>
        <v>0.86188271604938271</v>
      </c>
      <c r="J59" s="51"/>
    </row>
    <row r="60" spans="1:10" ht="14.25" customHeight="1" x14ac:dyDescent="0.2">
      <c r="A60" s="123" t="s">
        <v>223</v>
      </c>
      <c r="B60" s="149" t="s">
        <v>224</v>
      </c>
      <c r="C60" s="73" t="s">
        <v>18</v>
      </c>
      <c r="D60" s="73" t="s">
        <v>21</v>
      </c>
      <c r="E60" s="73" t="s">
        <v>155</v>
      </c>
      <c r="F60" s="73" t="s">
        <v>25</v>
      </c>
      <c r="G60" s="74">
        <v>127</v>
      </c>
      <c r="H60" s="74">
        <v>105.8</v>
      </c>
      <c r="I60" s="75">
        <f t="shared" ref="I60:I61" si="25">H60/G60</f>
        <v>0.83307086614173231</v>
      </c>
      <c r="J60" s="51"/>
    </row>
    <row r="61" spans="1:10" x14ac:dyDescent="0.2">
      <c r="A61" s="114"/>
      <c r="B61" s="150"/>
      <c r="C61" s="73" t="s">
        <v>18</v>
      </c>
      <c r="D61" s="73" t="s">
        <v>21</v>
      </c>
      <c r="E61" s="73" t="s">
        <v>155</v>
      </c>
      <c r="F61" s="73" t="s">
        <v>24</v>
      </c>
      <c r="G61" s="74">
        <v>78912.399999999994</v>
      </c>
      <c r="H61" s="74">
        <v>61514.9</v>
      </c>
      <c r="I61" s="75">
        <f t="shared" si="25"/>
        <v>0.77953401493301444</v>
      </c>
      <c r="J61" s="51"/>
    </row>
    <row r="62" spans="1:10" x14ac:dyDescent="0.2">
      <c r="A62" s="114"/>
      <c r="B62" s="150"/>
      <c r="C62" s="73" t="s">
        <v>18</v>
      </c>
      <c r="D62" s="73" t="s">
        <v>21</v>
      </c>
      <c r="E62" s="73" t="s">
        <v>155</v>
      </c>
      <c r="F62" s="73" t="s">
        <v>23</v>
      </c>
      <c r="G62" s="74">
        <v>1328.6</v>
      </c>
      <c r="H62" s="74">
        <v>1308.4000000000001</v>
      </c>
      <c r="I62" s="75">
        <f t="shared" ref="I62" si="26">H62/G62</f>
        <v>0.98479602589191639</v>
      </c>
      <c r="J62" s="51"/>
    </row>
    <row r="63" spans="1:10" x14ac:dyDescent="0.2">
      <c r="A63" s="114"/>
      <c r="B63" s="150"/>
      <c r="C63" s="73" t="s">
        <v>18</v>
      </c>
      <c r="D63" s="73" t="s">
        <v>30</v>
      </c>
      <c r="E63" s="73" t="s">
        <v>321</v>
      </c>
      <c r="F63" s="73" t="s">
        <v>25</v>
      </c>
      <c r="G63" s="74">
        <v>25.5</v>
      </c>
      <c r="H63" s="74">
        <v>25.5</v>
      </c>
      <c r="I63" s="75">
        <f t="shared" ref="I63" si="27">H63/G63</f>
        <v>1</v>
      </c>
      <c r="J63" s="51"/>
    </row>
    <row r="64" spans="1:10" x14ac:dyDescent="0.2">
      <c r="A64" s="114"/>
      <c r="B64" s="150"/>
      <c r="C64" s="73" t="s">
        <v>18</v>
      </c>
      <c r="D64" s="73" t="s">
        <v>21</v>
      </c>
      <c r="E64" s="73" t="s">
        <v>283</v>
      </c>
      <c r="F64" s="73" t="s">
        <v>25</v>
      </c>
      <c r="G64" s="74">
        <v>40544.199999999997</v>
      </c>
      <c r="H64" s="74">
        <v>28277</v>
      </c>
      <c r="I64" s="75">
        <f t="shared" ref="I64" si="28">H64/G64</f>
        <v>0.69743637807627235</v>
      </c>
      <c r="J64" s="51"/>
    </row>
    <row r="65" spans="1:10" x14ac:dyDescent="0.2">
      <c r="A65" s="114"/>
      <c r="B65" s="150"/>
      <c r="C65" s="73" t="s">
        <v>18</v>
      </c>
      <c r="D65" s="73" t="s">
        <v>21</v>
      </c>
      <c r="E65" s="73" t="s">
        <v>157</v>
      </c>
      <c r="F65" s="73" t="s">
        <v>25</v>
      </c>
      <c r="G65" s="74">
        <v>655396.30000000005</v>
      </c>
      <c r="H65" s="74">
        <v>528683.9</v>
      </c>
      <c r="I65" s="75">
        <f t="shared" ref="I65" si="29">H65/G65</f>
        <v>0.80666293050479532</v>
      </c>
      <c r="J65" s="51"/>
    </row>
    <row r="66" spans="1:10" x14ac:dyDescent="0.2">
      <c r="A66" s="114"/>
      <c r="B66" s="150"/>
      <c r="C66" s="73" t="s">
        <v>18</v>
      </c>
      <c r="D66" s="73" t="s">
        <v>21</v>
      </c>
      <c r="E66" s="73" t="s">
        <v>157</v>
      </c>
      <c r="F66" s="73" t="s">
        <v>24</v>
      </c>
      <c r="G66" s="74">
        <v>8696</v>
      </c>
      <c r="H66" s="74">
        <v>6590.3</v>
      </c>
      <c r="I66" s="75">
        <f t="shared" ref="I66" si="30">H66/G66</f>
        <v>0.7578541858325667</v>
      </c>
      <c r="J66" s="51"/>
    </row>
    <row r="67" spans="1:10" x14ac:dyDescent="0.2">
      <c r="A67" s="114"/>
      <c r="B67" s="150"/>
      <c r="C67" s="73" t="s">
        <v>18</v>
      </c>
      <c r="D67" s="73" t="s">
        <v>36</v>
      </c>
      <c r="E67" s="73" t="s">
        <v>227</v>
      </c>
      <c r="F67" s="73" t="s">
        <v>24</v>
      </c>
      <c r="G67" s="74">
        <v>20393.099999999999</v>
      </c>
      <c r="H67" s="74">
        <v>12683</v>
      </c>
      <c r="I67" s="75">
        <f t="shared" ref="I67" si="31">H67/G67</f>
        <v>0.62192604361279069</v>
      </c>
      <c r="J67" s="51"/>
    </row>
    <row r="68" spans="1:10" x14ac:dyDescent="0.2">
      <c r="A68" s="114"/>
      <c r="B68" s="150"/>
      <c r="C68" s="73" t="s">
        <v>18</v>
      </c>
      <c r="D68" s="73" t="s">
        <v>21</v>
      </c>
      <c r="E68" s="73" t="s">
        <v>158</v>
      </c>
      <c r="F68" s="73" t="s">
        <v>24</v>
      </c>
      <c r="G68" s="74">
        <v>699.2</v>
      </c>
      <c r="H68" s="74">
        <v>509.9</v>
      </c>
      <c r="I68" s="75">
        <f t="shared" ref="I68" si="32">H68/G68</f>
        <v>0.72926201372997701</v>
      </c>
      <c r="J68" s="51"/>
    </row>
    <row r="69" spans="1:10" x14ac:dyDescent="0.2">
      <c r="A69" s="114"/>
      <c r="B69" s="150"/>
      <c r="C69" s="73" t="s">
        <v>18</v>
      </c>
      <c r="D69" s="73" t="s">
        <v>21</v>
      </c>
      <c r="E69" s="73" t="s">
        <v>158</v>
      </c>
      <c r="F69" s="73" t="s">
        <v>78</v>
      </c>
      <c r="G69" s="74">
        <v>37.9</v>
      </c>
      <c r="H69" s="74">
        <v>15.4</v>
      </c>
      <c r="I69" s="75">
        <f t="shared" ref="I69" si="33">H69/G69</f>
        <v>0.40633245382585753</v>
      </c>
      <c r="J69" s="51"/>
    </row>
    <row r="70" spans="1:10" x14ac:dyDescent="0.2">
      <c r="A70" s="114"/>
      <c r="B70" s="150"/>
      <c r="C70" s="73" t="s">
        <v>18</v>
      </c>
      <c r="D70" s="73" t="s">
        <v>36</v>
      </c>
      <c r="E70" s="73" t="s">
        <v>159</v>
      </c>
      <c r="F70" s="73" t="s">
        <v>24</v>
      </c>
      <c r="G70" s="74">
        <v>167.1</v>
      </c>
      <c r="H70" s="74">
        <v>30.7</v>
      </c>
      <c r="I70" s="75">
        <f t="shared" ref="I70:I71" si="34">H70/G70</f>
        <v>0.18372232196289648</v>
      </c>
      <c r="J70" s="51"/>
    </row>
    <row r="71" spans="1:10" x14ac:dyDescent="0.2">
      <c r="A71" s="114"/>
      <c r="B71" s="150"/>
      <c r="C71" s="73" t="s">
        <v>18</v>
      </c>
      <c r="D71" s="73" t="s">
        <v>21</v>
      </c>
      <c r="E71" s="73" t="s">
        <v>156</v>
      </c>
      <c r="F71" s="73" t="s">
        <v>24</v>
      </c>
      <c r="G71" s="74">
        <v>24255.1</v>
      </c>
      <c r="H71" s="74">
        <v>16092.9</v>
      </c>
      <c r="I71" s="75">
        <f t="shared" si="34"/>
        <v>0.66348520517334497</v>
      </c>
      <c r="J71" s="51"/>
    </row>
    <row r="72" spans="1:10" x14ac:dyDescent="0.2">
      <c r="A72" s="114"/>
      <c r="B72" s="150"/>
      <c r="C72" s="73" t="s">
        <v>18</v>
      </c>
      <c r="D72" s="73" t="s">
        <v>21</v>
      </c>
      <c r="E72" s="73" t="s">
        <v>161</v>
      </c>
      <c r="F72" s="73" t="s">
        <v>24</v>
      </c>
      <c r="G72" s="74">
        <v>2009.1</v>
      </c>
      <c r="H72" s="74">
        <v>1979.8</v>
      </c>
      <c r="I72" s="75">
        <f t="shared" ref="I72:I73" si="35">H72/G72</f>
        <v>0.9854163555821015</v>
      </c>
      <c r="J72" s="51"/>
    </row>
    <row r="73" spans="1:10" x14ac:dyDescent="0.2">
      <c r="A73" s="114"/>
      <c r="B73" s="150"/>
      <c r="C73" s="73" t="s">
        <v>18</v>
      </c>
      <c r="D73" s="73" t="s">
        <v>21</v>
      </c>
      <c r="E73" s="73" t="s">
        <v>160</v>
      </c>
      <c r="F73" s="73" t="s">
        <v>24</v>
      </c>
      <c r="G73" s="74">
        <v>11088.8</v>
      </c>
      <c r="H73" s="74">
        <v>9388.2000000000007</v>
      </c>
      <c r="I73" s="75">
        <f t="shared" si="35"/>
        <v>0.84663804920279939</v>
      </c>
      <c r="J73" s="51"/>
    </row>
    <row r="74" spans="1:10" x14ac:dyDescent="0.2">
      <c r="A74" s="114"/>
      <c r="B74" s="150"/>
      <c r="C74" s="73" t="s">
        <v>18</v>
      </c>
      <c r="D74" s="73" t="s">
        <v>21</v>
      </c>
      <c r="E74" s="73" t="s">
        <v>160</v>
      </c>
      <c r="F74" s="73" t="s">
        <v>78</v>
      </c>
      <c r="G74" s="74">
        <v>13</v>
      </c>
      <c r="H74" s="74">
        <v>0</v>
      </c>
      <c r="I74" s="75">
        <f t="shared" ref="I74" si="36">H74/G74</f>
        <v>0</v>
      </c>
      <c r="J74" s="51"/>
    </row>
    <row r="75" spans="1:10" x14ac:dyDescent="0.2">
      <c r="A75" s="120" t="s">
        <v>226</v>
      </c>
      <c r="B75" s="134" t="s">
        <v>225</v>
      </c>
      <c r="C75" s="73" t="s">
        <v>18</v>
      </c>
      <c r="D75" s="73" t="s">
        <v>28</v>
      </c>
      <c r="E75" s="73" t="s">
        <v>162</v>
      </c>
      <c r="F75" s="73" t="s">
        <v>26</v>
      </c>
      <c r="G75" s="74">
        <v>46527.3</v>
      </c>
      <c r="H75" s="74">
        <v>41457.199999999997</v>
      </c>
      <c r="I75" s="75">
        <f t="shared" ref="I75:I76" si="37">H75/G75</f>
        <v>0.89102956758720142</v>
      </c>
      <c r="J75" s="51"/>
    </row>
    <row r="76" spans="1:10" x14ac:dyDescent="0.2">
      <c r="A76" s="120"/>
      <c r="B76" s="137"/>
      <c r="C76" s="73" t="s">
        <v>18</v>
      </c>
      <c r="D76" s="73" t="s">
        <v>30</v>
      </c>
      <c r="E76" s="73" t="s">
        <v>322</v>
      </c>
      <c r="F76" s="73" t="s">
        <v>26</v>
      </c>
      <c r="G76" s="74">
        <v>17.5</v>
      </c>
      <c r="H76" s="74">
        <v>17.5</v>
      </c>
      <c r="I76" s="75">
        <f t="shared" si="37"/>
        <v>1</v>
      </c>
      <c r="J76" s="51"/>
    </row>
    <row r="77" spans="1:10" x14ac:dyDescent="0.2">
      <c r="A77" s="120"/>
      <c r="B77" s="135"/>
      <c r="C77" s="73" t="s">
        <v>18</v>
      </c>
      <c r="D77" s="73" t="s">
        <v>28</v>
      </c>
      <c r="E77" s="73" t="s">
        <v>163</v>
      </c>
      <c r="F77" s="73" t="s">
        <v>26</v>
      </c>
      <c r="G77" s="74">
        <v>14820</v>
      </c>
      <c r="H77" s="74">
        <v>12435.5</v>
      </c>
      <c r="I77" s="75">
        <f t="shared" ref="I77" si="38">H77/G77</f>
        <v>0.83910256410256412</v>
      </c>
      <c r="J77" s="51"/>
    </row>
    <row r="78" spans="1:10" x14ac:dyDescent="0.2">
      <c r="A78" s="123" t="s">
        <v>338</v>
      </c>
      <c r="B78" s="137" t="s">
        <v>339</v>
      </c>
      <c r="C78" s="73" t="s">
        <v>18</v>
      </c>
      <c r="D78" s="73" t="s">
        <v>19</v>
      </c>
      <c r="E78" s="73" t="s">
        <v>164</v>
      </c>
      <c r="F78" s="73" t="s">
        <v>25</v>
      </c>
      <c r="G78" s="74">
        <v>2205.9</v>
      </c>
      <c r="H78" s="74">
        <v>2205.9</v>
      </c>
      <c r="I78" s="75">
        <f t="shared" ref="I78" si="39">H78/G78</f>
        <v>1</v>
      </c>
      <c r="J78" s="51"/>
    </row>
    <row r="79" spans="1:10" ht="14.25" customHeight="1" x14ac:dyDescent="0.2">
      <c r="A79" s="114"/>
      <c r="B79" s="137"/>
      <c r="C79" s="73" t="s">
        <v>18</v>
      </c>
      <c r="D79" s="73" t="s">
        <v>19</v>
      </c>
      <c r="E79" s="73" t="s">
        <v>164</v>
      </c>
      <c r="F79" s="73" t="s">
        <v>24</v>
      </c>
      <c r="G79" s="74">
        <v>2494.6</v>
      </c>
      <c r="H79" s="74">
        <v>1887.8</v>
      </c>
      <c r="I79" s="75">
        <f t="shared" ref="I79" si="40">H79/G79</f>
        <v>0.75675458991421474</v>
      </c>
      <c r="J79" s="51"/>
    </row>
    <row r="80" spans="1:10" ht="18" customHeight="1" x14ac:dyDescent="0.2">
      <c r="A80" s="114"/>
      <c r="B80" s="137"/>
      <c r="C80" s="73" t="s">
        <v>18</v>
      </c>
      <c r="D80" s="73" t="s">
        <v>19</v>
      </c>
      <c r="E80" s="73" t="s">
        <v>164</v>
      </c>
      <c r="F80" s="73" t="s">
        <v>23</v>
      </c>
      <c r="G80" s="74">
        <v>59</v>
      </c>
      <c r="H80" s="74">
        <v>48.7</v>
      </c>
      <c r="I80" s="75">
        <f t="shared" ref="I80:I82" si="41">H80/G80</f>
        <v>0.82542372881355941</v>
      </c>
      <c r="J80" s="51"/>
    </row>
    <row r="81" spans="1:10" ht="18" customHeight="1" x14ac:dyDescent="0.2">
      <c r="A81" s="114"/>
      <c r="B81" s="137"/>
      <c r="C81" s="73" t="s">
        <v>18</v>
      </c>
      <c r="D81" s="73" t="s">
        <v>30</v>
      </c>
      <c r="E81" s="73" t="s">
        <v>354</v>
      </c>
      <c r="F81" s="73" t="s">
        <v>24</v>
      </c>
      <c r="G81" s="74">
        <v>4.5</v>
      </c>
      <c r="H81" s="74">
        <v>0</v>
      </c>
      <c r="I81" s="75">
        <f t="shared" si="41"/>
        <v>0</v>
      </c>
      <c r="J81" s="51"/>
    </row>
    <row r="82" spans="1:10" ht="15.75" customHeight="1" x14ac:dyDescent="0.2">
      <c r="A82" s="115"/>
      <c r="B82" s="135"/>
      <c r="C82" s="73" t="s">
        <v>18</v>
      </c>
      <c r="D82" s="73" t="s">
        <v>19</v>
      </c>
      <c r="E82" s="73" t="s">
        <v>165</v>
      </c>
      <c r="F82" s="73" t="s">
        <v>25</v>
      </c>
      <c r="G82" s="74">
        <v>867</v>
      </c>
      <c r="H82" s="74">
        <v>843.8</v>
      </c>
      <c r="I82" s="75">
        <f t="shared" si="41"/>
        <v>0.97324106113033448</v>
      </c>
      <c r="J82" s="51"/>
    </row>
    <row r="83" spans="1:10" ht="58.5" customHeight="1" x14ac:dyDescent="0.2">
      <c r="A83" s="66" t="s">
        <v>296</v>
      </c>
      <c r="B83" s="94" t="s">
        <v>297</v>
      </c>
      <c r="C83" s="73" t="s">
        <v>18</v>
      </c>
      <c r="D83" s="73" t="s">
        <v>19</v>
      </c>
      <c r="E83" s="73" t="s">
        <v>312</v>
      </c>
      <c r="F83" s="73" t="s">
        <v>25</v>
      </c>
      <c r="G83" s="74">
        <v>6304.3</v>
      </c>
      <c r="H83" s="74">
        <v>4731.3999999999996</v>
      </c>
      <c r="I83" s="75">
        <f t="shared" ref="I83" si="42">H83/G83</f>
        <v>0.75050362451025487</v>
      </c>
    </row>
    <row r="84" spans="1:10" ht="24" customHeight="1" x14ac:dyDescent="0.2">
      <c r="A84" s="35" t="s">
        <v>44</v>
      </c>
      <c r="B84" s="39" t="s">
        <v>340</v>
      </c>
      <c r="C84" s="26"/>
      <c r="D84" s="26"/>
      <c r="E84" s="26" t="s">
        <v>88</v>
      </c>
      <c r="F84" s="26"/>
      <c r="G84" s="65">
        <f>G85+G93</f>
        <v>306685.8</v>
      </c>
      <c r="H84" s="59">
        <f>H85+H93</f>
        <v>261028.1</v>
      </c>
      <c r="I84" s="27">
        <f t="shared" si="7"/>
        <v>0.85112548412740341</v>
      </c>
    </row>
    <row r="85" spans="1:10" ht="33.75" customHeight="1" x14ac:dyDescent="0.2">
      <c r="A85" s="20" t="s">
        <v>47</v>
      </c>
      <c r="B85" s="21" t="s">
        <v>48</v>
      </c>
      <c r="C85" s="12" t="s">
        <v>46</v>
      </c>
      <c r="D85" s="12"/>
      <c r="E85" s="12"/>
      <c r="F85" s="12"/>
      <c r="G85" s="56">
        <f>SUM(G86:G92)</f>
        <v>306627.7</v>
      </c>
      <c r="H85" s="60">
        <f>SUM(H86:H92)</f>
        <v>260970</v>
      </c>
      <c r="I85" s="6">
        <f t="shared" si="7"/>
        <v>0.85109727529508905</v>
      </c>
    </row>
    <row r="86" spans="1:10" ht="16.5" customHeight="1" x14ac:dyDescent="0.2">
      <c r="A86" s="120" t="s">
        <v>232</v>
      </c>
      <c r="B86" s="121" t="s">
        <v>230</v>
      </c>
      <c r="C86" s="73" t="s">
        <v>46</v>
      </c>
      <c r="D86" s="73" t="s">
        <v>49</v>
      </c>
      <c r="E86" s="73" t="s">
        <v>50</v>
      </c>
      <c r="F86" s="73" t="s">
        <v>25</v>
      </c>
      <c r="G86" s="74">
        <v>27260.799999999999</v>
      </c>
      <c r="H86" s="74">
        <v>23763.1</v>
      </c>
      <c r="I86" s="75">
        <f t="shared" si="7"/>
        <v>0.87169488789764049</v>
      </c>
    </row>
    <row r="87" spans="1:10" ht="16.5" customHeight="1" x14ac:dyDescent="0.2">
      <c r="A87" s="120"/>
      <c r="B87" s="122"/>
      <c r="C87" s="73" t="s">
        <v>46</v>
      </c>
      <c r="D87" s="73" t="s">
        <v>49</v>
      </c>
      <c r="E87" s="73" t="s">
        <v>50</v>
      </c>
      <c r="F87" s="73" t="s">
        <v>24</v>
      </c>
      <c r="G87" s="74">
        <v>2710.2</v>
      </c>
      <c r="H87" s="74">
        <v>1732.7</v>
      </c>
      <c r="I87" s="75">
        <f>H87/G87</f>
        <v>0.63932551103239621</v>
      </c>
    </row>
    <row r="88" spans="1:10" ht="16.5" customHeight="1" x14ac:dyDescent="0.2">
      <c r="A88" s="120"/>
      <c r="B88" s="122"/>
      <c r="C88" s="73" t="s">
        <v>46</v>
      </c>
      <c r="D88" s="73" t="s">
        <v>49</v>
      </c>
      <c r="E88" s="73" t="s">
        <v>284</v>
      </c>
      <c r="F88" s="73" t="s">
        <v>25</v>
      </c>
      <c r="G88" s="74">
        <v>64.3</v>
      </c>
      <c r="H88" s="74">
        <v>51.9</v>
      </c>
      <c r="I88" s="75">
        <f>H88/G88</f>
        <v>0.80715396578538101</v>
      </c>
    </row>
    <row r="89" spans="1:10" ht="16.5" customHeight="1" x14ac:dyDescent="0.2">
      <c r="A89" s="120"/>
      <c r="B89" s="122"/>
      <c r="C89" s="73" t="s">
        <v>46</v>
      </c>
      <c r="D89" s="73" t="s">
        <v>49</v>
      </c>
      <c r="E89" s="73" t="s">
        <v>51</v>
      </c>
      <c r="F89" s="73" t="s">
        <v>25</v>
      </c>
      <c r="G89" s="74">
        <v>4412.7</v>
      </c>
      <c r="H89" s="74">
        <v>4412.7</v>
      </c>
      <c r="I89" s="75">
        <f>H89/G89</f>
        <v>1</v>
      </c>
    </row>
    <row r="90" spans="1:10" ht="22.5" x14ac:dyDescent="0.2">
      <c r="A90" s="67" t="s">
        <v>266</v>
      </c>
      <c r="B90" s="69" t="s">
        <v>313</v>
      </c>
      <c r="C90" s="73" t="s">
        <v>46</v>
      </c>
      <c r="D90" s="73" t="s">
        <v>314</v>
      </c>
      <c r="E90" s="73" t="s">
        <v>315</v>
      </c>
      <c r="F90" s="73" t="s">
        <v>316</v>
      </c>
      <c r="G90" s="74">
        <v>133</v>
      </c>
      <c r="H90" s="74">
        <v>0</v>
      </c>
      <c r="I90" s="75">
        <f>H90/G90</f>
        <v>0</v>
      </c>
    </row>
    <row r="91" spans="1:10" ht="25.5" customHeight="1" x14ac:dyDescent="0.2">
      <c r="A91" s="123" t="s">
        <v>355</v>
      </c>
      <c r="B91" s="121" t="s">
        <v>231</v>
      </c>
      <c r="C91" s="73" t="s">
        <v>46</v>
      </c>
      <c r="D91" s="73" t="s">
        <v>131</v>
      </c>
      <c r="E91" s="73" t="s">
        <v>288</v>
      </c>
      <c r="F91" s="73" t="s">
        <v>54</v>
      </c>
      <c r="G91" s="74">
        <v>11363.5</v>
      </c>
      <c r="H91" s="74">
        <v>1027.0999999999999</v>
      </c>
      <c r="I91" s="75">
        <f t="shared" ref="I91" si="43">H91/G91</f>
        <v>9.0385884630615559E-2</v>
      </c>
    </row>
    <row r="92" spans="1:10" ht="27.75" customHeight="1" x14ac:dyDescent="0.2">
      <c r="A92" s="115"/>
      <c r="B92" s="124"/>
      <c r="C92" s="73" t="s">
        <v>46</v>
      </c>
      <c r="D92" s="73" t="s">
        <v>52</v>
      </c>
      <c r="E92" s="73" t="s">
        <v>53</v>
      </c>
      <c r="F92" s="73" t="s">
        <v>54</v>
      </c>
      <c r="G92" s="74">
        <v>260683.2</v>
      </c>
      <c r="H92" s="74">
        <v>229982.5</v>
      </c>
      <c r="I92" s="75">
        <f t="shared" si="7"/>
        <v>0.88222984833698526</v>
      </c>
    </row>
    <row r="93" spans="1:10" ht="31.5" x14ac:dyDescent="0.2">
      <c r="A93" s="20" t="s">
        <v>228</v>
      </c>
      <c r="B93" s="21" t="s">
        <v>229</v>
      </c>
      <c r="C93" s="12" t="s">
        <v>46</v>
      </c>
      <c r="D93" s="12"/>
      <c r="E93" s="12"/>
      <c r="F93" s="12"/>
      <c r="G93" s="56">
        <f>SUM(G94)</f>
        <v>58.1</v>
      </c>
      <c r="H93" s="56">
        <f>SUM(H94)</f>
        <v>58.1</v>
      </c>
      <c r="I93" s="6">
        <f t="shared" ref="I93" si="44">H93/G93</f>
        <v>1</v>
      </c>
    </row>
    <row r="94" spans="1:10" ht="33.75" x14ac:dyDescent="0.2">
      <c r="A94" s="15" t="s">
        <v>233</v>
      </c>
      <c r="B94" s="14" t="s">
        <v>234</v>
      </c>
      <c r="C94" s="73" t="s">
        <v>46</v>
      </c>
      <c r="D94" s="73" t="s">
        <v>30</v>
      </c>
      <c r="E94" s="73" t="s">
        <v>192</v>
      </c>
      <c r="F94" s="73" t="s">
        <v>24</v>
      </c>
      <c r="G94" s="74">
        <v>58.1</v>
      </c>
      <c r="H94" s="74">
        <v>58.1</v>
      </c>
      <c r="I94" s="75">
        <f t="shared" si="7"/>
        <v>1</v>
      </c>
    </row>
    <row r="95" spans="1:10" x14ac:dyDescent="0.2">
      <c r="A95" s="35" t="s">
        <v>55</v>
      </c>
      <c r="B95" s="39" t="s">
        <v>341</v>
      </c>
      <c r="C95" s="26"/>
      <c r="D95" s="26"/>
      <c r="E95" s="26" t="s">
        <v>89</v>
      </c>
      <c r="F95" s="26"/>
      <c r="G95" s="59">
        <f>G96</f>
        <v>500</v>
      </c>
      <c r="H95" s="59">
        <f>H96</f>
        <v>493.5</v>
      </c>
      <c r="I95" s="27">
        <f t="shared" si="7"/>
        <v>0.98699999999999999</v>
      </c>
    </row>
    <row r="96" spans="1:10" x14ac:dyDescent="0.2">
      <c r="A96" s="23"/>
      <c r="B96" s="18"/>
      <c r="C96" s="73" t="s">
        <v>16</v>
      </c>
      <c r="D96" s="73" t="s">
        <v>99</v>
      </c>
      <c r="E96" s="73" t="s">
        <v>56</v>
      </c>
      <c r="F96" s="73" t="s">
        <v>26</v>
      </c>
      <c r="G96" s="74">
        <v>500</v>
      </c>
      <c r="H96" s="74">
        <v>493.5</v>
      </c>
      <c r="I96" s="75">
        <f t="shared" si="7"/>
        <v>0.98699999999999999</v>
      </c>
    </row>
    <row r="97" spans="1:9" ht="21" x14ac:dyDescent="0.2">
      <c r="A97" s="35" t="s">
        <v>57</v>
      </c>
      <c r="B97" s="39" t="s">
        <v>166</v>
      </c>
      <c r="C97" s="26"/>
      <c r="D97" s="26"/>
      <c r="E97" s="26" t="s">
        <v>90</v>
      </c>
      <c r="F97" s="26"/>
      <c r="G97" s="59">
        <f>G99+G98</f>
        <v>163.5</v>
      </c>
      <c r="H97" s="59">
        <f t="shared" ref="H97:I97" si="45">H99+H98</f>
        <v>27.5</v>
      </c>
      <c r="I97" s="59">
        <f t="shared" si="45"/>
        <v>0.49107142857142855</v>
      </c>
    </row>
    <row r="98" spans="1:9" x14ac:dyDescent="0.2">
      <c r="A98" s="20"/>
      <c r="B98" s="18"/>
      <c r="C98" s="73" t="s">
        <v>16</v>
      </c>
      <c r="D98" s="73" t="s">
        <v>99</v>
      </c>
      <c r="E98" s="73" t="s">
        <v>58</v>
      </c>
      <c r="F98" s="73" t="s">
        <v>24</v>
      </c>
      <c r="G98" s="76">
        <v>56</v>
      </c>
      <c r="H98" s="76">
        <v>27.5</v>
      </c>
      <c r="I98" s="75">
        <f t="shared" ref="I98" si="46">H98/G98</f>
        <v>0.49107142857142855</v>
      </c>
    </row>
    <row r="99" spans="1:9" ht="31.5" customHeight="1" x14ac:dyDescent="0.2">
      <c r="A99" s="20"/>
      <c r="B99" s="18"/>
      <c r="C99" s="73" t="s">
        <v>16</v>
      </c>
      <c r="D99" s="73" t="s">
        <v>30</v>
      </c>
      <c r="E99" s="73" t="s">
        <v>58</v>
      </c>
      <c r="F99" s="73" t="s">
        <v>24</v>
      </c>
      <c r="G99" s="76">
        <v>107.5</v>
      </c>
      <c r="H99" s="76">
        <v>0</v>
      </c>
      <c r="I99" s="75">
        <f t="shared" si="7"/>
        <v>0</v>
      </c>
    </row>
    <row r="100" spans="1:9" ht="31.5" x14ac:dyDescent="0.2">
      <c r="A100" s="28" t="s">
        <v>59</v>
      </c>
      <c r="B100" s="34" t="s">
        <v>342</v>
      </c>
      <c r="C100" s="26"/>
      <c r="D100" s="26"/>
      <c r="E100" s="26" t="s">
        <v>91</v>
      </c>
      <c r="F100" s="26"/>
      <c r="G100" s="61">
        <f>SUM(G101:G103)</f>
        <v>68</v>
      </c>
      <c r="H100" s="61">
        <f>SUM(H101:H103)</f>
        <v>63</v>
      </c>
      <c r="I100" s="27">
        <f t="shared" si="7"/>
        <v>0.92647058823529416</v>
      </c>
    </row>
    <row r="101" spans="1:9" x14ac:dyDescent="0.2">
      <c r="A101" s="28"/>
      <c r="B101" s="109"/>
      <c r="C101" s="73" t="s">
        <v>16</v>
      </c>
      <c r="D101" s="73" t="s">
        <v>99</v>
      </c>
      <c r="E101" s="73" t="s">
        <v>61</v>
      </c>
      <c r="F101" s="73" t="s">
        <v>24</v>
      </c>
      <c r="G101" s="74">
        <v>13</v>
      </c>
      <c r="H101" s="76">
        <v>13</v>
      </c>
      <c r="I101" s="75">
        <f t="shared" si="7"/>
        <v>1</v>
      </c>
    </row>
    <row r="102" spans="1:9" x14ac:dyDescent="0.2">
      <c r="A102" s="16"/>
      <c r="B102" s="36"/>
      <c r="C102" s="73" t="s">
        <v>16</v>
      </c>
      <c r="D102" s="73" t="s">
        <v>17</v>
      </c>
      <c r="E102" s="73" t="s">
        <v>61</v>
      </c>
      <c r="F102" s="73" t="s">
        <v>24</v>
      </c>
      <c r="G102" s="74">
        <v>25</v>
      </c>
      <c r="H102" s="76">
        <v>20</v>
      </c>
      <c r="I102" s="75">
        <f t="shared" ref="I102:I103" si="47">H102/G102</f>
        <v>0.8</v>
      </c>
    </row>
    <row r="103" spans="1:9" x14ac:dyDescent="0.2">
      <c r="A103" s="24"/>
      <c r="B103" s="36"/>
      <c r="C103" s="73" t="s">
        <v>16</v>
      </c>
      <c r="D103" s="73" t="s">
        <v>74</v>
      </c>
      <c r="E103" s="73" t="s">
        <v>61</v>
      </c>
      <c r="F103" s="73" t="s">
        <v>24</v>
      </c>
      <c r="G103" s="74">
        <v>30</v>
      </c>
      <c r="H103" s="76">
        <v>30</v>
      </c>
      <c r="I103" s="75">
        <f t="shared" si="47"/>
        <v>1</v>
      </c>
    </row>
    <row r="104" spans="1:9" ht="31.5" x14ac:dyDescent="0.2">
      <c r="A104" s="38" t="s">
        <v>60</v>
      </c>
      <c r="B104" s="37" t="s">
        <v>63</v>
      </c>
      <c r="C104" s="26"/>
      <c r="D104" s="26"/>
      <c r="E104" s="26" t="s">
        <v>92</v>
      </c>
      <c r="F104" s="26"/>
      <c r="G104" s="59">
        <f>SUM(G105:G106)</f>
        <v>60</v>
      </c>
      <c r="H104" s="59">
        <f>SUM(H105:H106)</f>
        <v>32.200000000000003</v>
      </c>
      <c r="I104" s="27">
        <f t="shared" si="7"/>
        <v>0.53666666666666674</v>
      </c>
    </row>
    <row r="105" spans="1:9" x14ac:dyDescent="0.2">
      <c r="A105" s="38"/>
      <c r="B105" s="109"/>
      <c r="C105" s="73" t="s">
        <v>16</v>
      </c>
      <c r="D105" s="73" t="s">
        <v>99</v>
      </c>
      <c r="E105" s="73" t="s">
        <v>64</v>
      </c>
      <c r="F105" s="73" t="s">
        <v>24</v>
      </c>
      <c r="G105" s="74">
        <v>20</v>
      </c>
      <c r="H105" s="74">
        <v>0</v>
      </c>
      <c r="I105" s="75">
        <f t="shared" si="7"/>
        <v>0</v>
      </c>
    </row>
    <row r="106" spans="1:9" x14ac:dyDescent="0.2">
      <c r="A106" s="44"/>
      <c r="B106" s="36"/>
      <c r="C106" s="73" t="s">
        <v>16</v>
      </c>
      <c r="D106" s="73" t="s">
        <v>133</v>
      </c>
      <c r="E106" s="73" t="s">
        <v>64</v>
      </c>
      <c r="F106" s="73" t="s">
        <v>24</v>
      </c>
      <c r="G106" s="74">
        <v>40</v>
      </c>
      <c r="H106" s="74">
        <v>32.200000000000003</v>
      </c>
      <c r="I106" s="75">
        <f t="shared" ref="I106" si="48">H106/G106</f>
        <v>0.80500000000000005</v>
      </c>
    </row>
    <row r="107" spans="1:9" ht="31.5" x14ac:dyDescent="0.2">
      <c r="A107" s="35" t="s">
        <v>62</v>
      </c>
      <c r="B107" s="34" t="s">
        <v>343</v>
      </c>
      <c r="C107" s="26"/>
      <c r="D107" s="26"/>
      <c r="E107" s="26" t="s">
        <v>167</v>
      </c>
      <c r="F107" s="26"/>
      <c r="G107" s="59">
        <f>G108</f>
        <v>549.20000000000005</v>
      </c>
      <c r="H107" s="59">
        <f t="shared" ref="H107:I107" si="49">H108</f>
        <v>0</v>
      </c>
      <c r="I107" s="59">
        <f t="shared" si="49"/>
        <v>0</v>
      </c>
    </row>
    <row r="108" spans="1:9" s="107" customFormat="1" ht="33.75" customHeight="1" x14ac:dyDescent="0.2">
      <c r="A108" s="105" t="s">
        <v>235</v>
      </c>
      <c r="B108" s="104" t="s">
        <v>323</v>
      </c>
      <c r="C108" s="73" t="s">
        <v>16</v>
      </c>
      <c r="D108" s="73" t="s">
        <v>22</v>
      </c>
      <c r="E108" s="73" t="s">
        <v>324</v>
      </c>
      <c r="F108" s="73" t="s">
        <v>24</v>
      </c>
      <c r="G108" s="74">
        <v>549.20000000000005</v>
      </c>
      <c r="H108" s="76">
        <v>0</v>
      </c>
      <c r="I108" s="75">
        <f t="shared" si="7"/>
        <v>0</v>
      </c>
    </row>
    <row r="109" spans="1:9" ht="31.5" x14ac:dyDescent="0.2">
      <c r="A109" s="28" t="s">
        <v>65</v>
      </c>
      <c r="B109" s="32" t="s">
        <v>168</v>
      </c>
      <c r="C109" s="26"/>
      <c r="D109" s="26"/>
      <c r="E109" s="26" t="s">
        <v>86</v>
      </c>
      <c r="F109" s="26"/>
      <c r="G109" s="59">
        <f>G110+G112+G111</f>
        <v>4450.8</v>
      </c>
      <c r="H109" s="59">
        <f>H110+H112+H111</f>
        <v>4100</v>
      </c>
      <c r="I109" s="27">
        <f t="shared" si="7"/>
        <v>0.92118270872652108</v>
      </c>
    </row>
    <row r="110" spans="1:9" x14ac:dyDescent="0.2">
      <c r="A110" s="48"/>
      <c r="B110" s="49"/>
      <c r="C110" s="73" t="s">
        <v>16</v>
      </c>
      <c r="D110" s="73" t="s">
        <v>67</v>
      </c>
      <c r="E110" s="73" t="s">
        <v>68</v>
      </c>
      <c r="F110" s="73" t="s">
        <v>24</v>
      </c>
      <c r="G110" s="74">
        <v>1120.8</v>
      </c>
      <c r="H110" s="74">
        <v>790</v>
      </c>
      <c r="I110" s="75">
        <f t="shared" si="7"/>
        <v>0.7048536759457531</v>
      </c>
    </row>
    <row r="111" spans="1:9" x14ac:dyDescent="0.2">
      <c r="A111" s="48"/>
      <c r="B111" s="49"/>
      <c r="C111" s="73" t="s">
        <v>18</v>
      </c>
      <c r="D111" s="73" t="s">
        <v>21</v>
      </c>
      <c r="E111" s="73" t="s">
        <v>68</v>
      </c>
      <c r="F111" s="73" t="s">
        <v>24</v>
      </c>
      <c r="G111" s="74">
        <v>510</v>
      </c>
      <c r="H111" s="74">
        <v>490</v>
      </c>
      <c r="I111" s="75">
        <f t="shared" si="7"/>
        <v>0.96078431372549022</v>
      </c>
    </row>
    <row r="112" spans="1:9" x14ac:dyDescent="0.2">
      <c r="A112" s="48"/>
      <c r="B112" s="49"/>
      <c r="C112" s="73" t="s">
        <v>18</v>
      </c>
      <c r="D112" s="73" t="s">
        <v>21</v>
      </c>
      <c r="E112" s="73" t="s">
        <v>317</v>
      </c>
      <c r="F112" s="73" t="s">
        <v>24</v>
      </c>
      <c r="G112" s="74">
        <v>2820</v>
      </c>
      <c r="H112" s="74">
        <v>2820</v>
      </c>
      <c r="I112" s="75">
        <f t="shared" ref="I112" si="50">H112/G112</f>
        <v>1</v>
      </c>
    </row>
    <row r="113" spans="1:9" ht="45" customHeight="1" x14ac:dyDescent="0.2">
      <c r="A113" s="28" t="s">
        <v>66</v>
      </c>
      <c r="B113" s="34" t="s">
        <v>348</v>
      </c>
      <c r="C113" s="26"/>
      <c r="D113" s="26"/>
      <c r="E113" s="26" t="s">
        <v>193</v>
      </c>
      <c r="F113" s="26"/>
      <c r="G113" s="59">
        <f>SUM(G114:G114)</f>
        <v>1653.3</v>
      </c>
      <c r="H113" s="59">
        <f>SUM(H114:H114)</f>
        <v>153</v>
      </c>
      <c r="I113" s="27">
        <f t="shared" ref="I113" si="51">H113/G113</f>
        <v>9.2542188350571583E-2</v>
      </c>
    </row>
    <row r="114" spans="1:9" ht="48" customHeight="1" x14ac:dyDescent="0.2">
      <c r="A114" s="52" t="s">
        <v>236</v>
      </c>
      <c r="B114" s="54" t="s">
        <v>237</v>
      </c>
      <c r="C114" s="73" t="s">
        <v>16</v>
      </c>
      <c r="D114" s="73" t="s">
        <v>194</v>
      </c>
      <c r="E114" s="73" t="s">
        <v>195</v>
      </c>
      <c r="F114" s="73" t="s">
        <v>24</v>
      </c>
      <c r="G114" s="74">
        <v>1653.3</v>
      </c>
      <c r="H114" s="76">
        <v>153</v>
      </c>
      <c r="I114" s="75">
        <f t="shared" ref="I114" si="52">H114/G114</f>
        <v>9.2542188350571583E-2</v>
      </c>
    </row>
    <row r="115" spans="1:9" ht="24.75" customHeight="1" x14ac:dyDescent="0.2">
      <c r="A115" s="28" t="s">
        <v>69</v>
      </c>
      <c r="B115" s="32" t="s">
        <v>169</v>
      </c>
      <c r="C115" s="26"/>
      <c r="D115" s="26"/>
      <c r="E115" s="26" t="s">
        <v>85</v>
      </c>
      <c r="F115" s="26"/>
      <c r="G115" s="65">
        <f>SUM(G116:G124)</f>
        <v>53585.100000000006</v>
      </c>
      <c r="H115" s="65">
        <f>SUM(H116:H124)</f>
        <v>26604.400000000001</v>
      </c>
      <c r="I115" s="27">
        <f t="shared" si="7"/>
        <v>0.49648876273441683</v>
      </c>
    </row>
    <row r="116" spans="1:9" ht="24.75" customHeight="1" x14ac:dyDescent="0.2">
      <c r="A116" s="125" t="s">
        <v>325</v>
      </c>
      <c r="B116" s="127" t="s">
        <v>326</v>
      </c>
      <c r="C116" s="77" t="s">
        <v>16</v>
      </c>
      <c r="D116" s="73" t="s">
        <v>72</v>
      </c>
      <c r="E116" s="73" t="s">
        <v>327</v>
      </c>
      <c r="F116" s="73" t="s">
        <v>24</v>
      </c>
      <c r="G116" s="76">
        <v>132.80000000000001</v>
      </c>
      <c r="H116" s="76">
        <v>0</v>
      </c>
      <c r="I116" s="75">
        <f t="shared" si="7"/>
        <v>0</v>
      </c>
    </row>
    <row r="117" spans="1:9" ht="24.75" customHeight="1" x14ac:dyDescent="0.2">
      <c r="A117" s="136"/>
      <c r="B117" s="154"/>
      <c r="C117" s="77" t="s">
        <v>16</v>
      </c>
      <c r="D117" s="73" t="s">
        <v>72</v>
      </c>
      <c r="E117" s="73" t="s">
        <v>327</v>
      </c>
      <c r="F117" s="73" t="s">
        <v>71</v>
      </c>
      <c r="G117" s="76">
        <v>8958.2999999999993</v>
      </c>
      <c r="H117" s="76">
        <v>2389.1999999999998</v>
      </c>
      <c r="I117" s="75">
        <f t="shared" ref="I117:I118" si="53">H117/G117</f>
        <v>0.2667023877298148</v>
      </c>
    </row>
    <row r="118" spans="1:9" ht="24.75" customHeight="1" x14ac:dyDescent="0.2">
      <c r="A118" s="126"/>
      <c r="B118" s="128"/>
      <c r="C118" s="77" t="s">
        <v>16</v>
      </c>
      <c r="D118" s="73" t="s">
        <v>72</v>
      </c>
      <c r="E118" s="73" t="s">
        <v>361</v>
      </c>
      <c r="F118" s="73" t="s">
        <v>71</v>
      </c>
      <c r="G118" s="76">
        <v>21209.4</v>
      </c>
      <c r="H118" s="76">
        <v>10739.2</v>
      </c>
      <c r="I118" s="75">
        <f t="shared" si="53"/>
        <v>0.50634152781313946</v>
      </c>
    </row>
    <row r="119" spans="1:9" ht="45" x14ac:dyDescent="0.2">
      <c r="A119" s="55" t="s">
        <v>289</v>
      </c>
      <c r="B119" s="62" t="s">
        <v>344</v>
      </c>
      <c r="C119" s="77" t="s">
        <v>16</v>
      </c>
      <c r="D119" s="73" t="s">
        <v>72</v>
      </c>
      <c r="E119" s="73" t="s">
        <v>287</v>
      </c>
      <c r="F119" s="73" t="s">
        <v>71</v>
      </c>
      <c r="G119" s="76">
        <v>6930</v>
      </c>
      <c r="H119" s="76">
        <v>6930</v>
      </c>
      <c r="I119" s="75">
        <f t="shared" si="7"/>
        <v>1</v>
      </c>
    </row>
    <row r="120" spans="1:9" x14ac:dyDescent="0.2">
      <c r="A120" s="123" t="s">
        <v>290</v>
      </c>
      <c r="B120" s="121" t="s">
        <v>291</v>
      </c>
      <c r="C120" s="77" t="s">
        <v>16</v>
      </c>
      <c r="D120" s="73" t="s">
        <v>131</v>
      </c>
      <c r="E120" s="73" t="s">
        <v>190</v>
      </c>
      <c r="F120" s="73" t="s">
        <v>54</v>
      </c>
      <c r="G120" s="74">
        <v>4250</v>
      </c>
      <c r="H120" s="74">
        <v>3700</v>
      </c>
      <c r="I120" s="75">
        <f t="shared" si="7"/>
        <v>0.87058823529411766</v>
      </c>
    </row>
    <row r="121" spans="1:9" x14ac:dyDescent="0.2">
      <c r="A121" s="114"/>
      <c r="B121" s="122"/>
      <c r="C121" s="77" t="s">
        <v>16</v>
      </c>
      <c r="D121" s="73" t="s">
        <v>67</v>
      </c>
      <c r="E121" s="73" t="s">
        <v>197</v>
      </c>
      <c r="F121" s="73" t="s">
        <v>71</v>
      </c>
      <c r="G121" s="74">
        <v>1990</v>
      </c>
      <c r="H121" s="74">
        <v>1990</v>
      </c>
      <c r="I121" s="75">
        <f t="shared" ref="I121:I123" si="54">H121/G121</f>
        <v>1</v>
      </c>
    </row>
    <row r="122" spans="1:9" x14ac:dyDescent="0.2">
      <c r="A122" s="114"/>
      <c r="B122" s="122"/>
      <c r="C122" s="77" t="s">
        <v>16</v>
      </c>
      <c r="D122" s="73" t="s">
        <v>27</v>
      </c>
      <c r="E122" s="73" t="s">
        <v>197</v>
      </c>
      <c r="F122" s="73" t="s">
        <v>71</v>
      </c>
      <c r="G122" s="74">
        <v>3397.5</v>
      </c>
      <c r="H122" s="74">
        <v>0</v>
      </c>
      <c r="I122" s="75">
        <f t="shared" si="54"/>
        <v>0</v>
      </c>
    </row>
    <row r="123" spans="1:9" x14ac:dyDescent="0.2">
      <c r="A123" s="114"/>
      <c r="B123" s="122"/>
      <c r="C123" s="77" t="s">
        <v>16</v>
      </c>
      <c r="D123" s="73" t="s">
        <v>21</v>
      </c>
      <c r="E123" s="73" t="s">
        <v>197</v>
      </c>
      <c r="F123" s="73" t="s">
        <v>71</v>
      </c>
      <c r="G123" s="74">
        <v>3052.3</v>
      </c>
      <c r="H123" s="74">
        <v>0</v>
      </c>
      <c r="I123" s="75">
        <f t="shared" si="54"/>
        <v>0</v>
      </c>
    </row>
    <row r="124" spans="1:9" ht="20.25" customHeight="1" x14ac:dyDescent="0.2">
      <c r="A124" s="114"/>
      <c r="B124" s="122"/>
      <c r="C124" s="77" t="s">
        <v>16</v>
      </c>
      <c r="D124" s="73" t="s">
        <v>318</v>
      </c>
      <c r="E124" s="73" t="s">
        <v>197</v>
      </c>
      <c r="F124" s="73" t="s">
        <v>71</v>
      </c>
      <c r="G124" s="74">
        <v>3664.8</v>
      </c>
      <c r="H124" s="74">
        <v>856</v>
      </c>
      <c r="I124" s="75">
        <f t="shared" ref="I124" si="55">H124/G124</f>
        <v>0.23357345557738485</v>
      </c>
    </row>
    <row r="125" spans="1:9" ht="31.5" x14ac:dyDescent="0.2">
      <c r="A125" s="28" t="s">
        <v>70</v>
      </c>
      <c r="B125" s="32" t="s">
        <v>359</v>
      </c>
      <c r="C125" s="26"/>
      <c r="D125" s="26"/>
      <c r="E125" s="26" t="s">
        <v>93</v>
      </c>
      <c r="F125" s="26"/>
      <c r="G125" s="59">
        <f>G126+G129</f>
        <v>1017.3</v>
      </c>
      <c r="H125" s="59">
        <f>H126+H129</f>
        <v>999.3</v>
      </c>
      <c r="I125" s="27">
        <f t="shared" si="7"/>
        <v>0.98230610439398403</v>
      </c>
    </row>
    <row r="126" spans="1:9" x14ac:dyDescent="0.2">
      <c r="A126" s="97"/>
      <c r="B126" s="85"/>
      <c r="C126" s="80" t="s">
        <v>16</v>
      </c>
      <c r="D126" s="80"/>
      <c r="E126" s="80"/>
      <c r="F126" s="80"/>
      <c r="G126" s="60">
        <f>SUM(G127:G128)</f>
        <v>891.3</v>
      </c>
      <c r="H126" s="60">
        <f>SUM(H127:H128)</f>
        <v>890.8</v>
      </c>
      <c r="I126" s="81">
        <f t="shared" si="7"/>
        <v>0.99943902165376419</v>
      </c>
    </row>
    <row r="127" spans="1:9" x14ac:dyDescent="0.2">
      <c r="A127" s="118" t="s">
        <v>333</v>
      </c>
      <c r="B127" s="116" t="s">
        <v>345</v>
      </c>
      <c r="C127" s="73" t="s">
        <v>16</v>
      </c>
      <c r="D127" s="73" t="s">
        <v>74</v>
      </c>
      <c r="E127" s="73" t="s">
        <v>331</v>
      </c>
      <c r="F127" s="73" t="s">
        <v>24</v>
      </c>
      <c r="G127" s="76">
        <v>266</v>
      </c>
      <c r="H127" s="76">
        <v>266</v>
      </c>
      <c r="I127" s="75">
        <f t="shared" si="7"/>
        <v>1</v>
      </c>
    </row>
    <row r="128" spans="1:9" ht="18.75" customHeight="1" x14ac:dyDescent="0.2">
      <c r="A128" s="119"/>
      <c r="B128" s="117"/>
      <c r="C128" s="73" t="s">
        <v>16</v>
      </c>
      <c r="D128" s="73" t="s">
        <v>74</v>
      </c>
      <c r="E128" s="73" t="s">
        <v>332</v>
      </c>
      <c r="F128" s="73" t="s">
        <v>24</v>
      </c>
      <c r="G128" s="76">
        <v>625.29999999999995</v>
      </c>
      <c r="H128" s="76">
        <v>624.79999999999995</v>
      </c>
      <c r="I128" s="75">
        <f t="shared" ref="I128" si="56">H128/G128</f>
        <v>0.99920038381576848</v>
      </c>
    </row>
    <row r="129" spans="1:9" x14ac:dyDescent="0.2">
      <c r="A129" s="102"/>
      <c r="B129" s="101"/>
      <c r="C129" s="80" t="s">
        <v>16</v>
      </c>
      <c r="D129" s="80"/>
      <c r="E129" s="80"/>
      <c r="F129" s="80"/>
      <c r="G129" s="103">
        <f>G130</f>
        <v>126</v>
      </c>
      <c r="H129" s="103">
        <f>H130</f>
        <v>108.5</v>
      </c>
      <c r="I129" s="81">
        <f>I130</f>
        <v>0.86111111111111116</v>
      </c>
    </row>
    <row r="130" spans="1:9" ht="31.5" x14ac:dyDescent="0.2">
      <c r="A130" s="98" t="s">
        <v>334</v>
      </c>
      <c r="B130" s="101" t="s">
        <v>335</v>
      </c>
      <c r="C130" s="73" t="s">
        <v>16</v>
      </c>
      <c r="D130" s="73" t="s">
        <v>17</v>
      </c>
      <c r="E130" s="73" t="s">
        <v>336</v>
      </c>
      <c r="F130" s="73" t="s">
        <v>24</v>
      </c>
      <c r="G130" s="76">
        <v>126</v>
      </c>
      <c r="H130" s="76">
        <v>108.5</v>
      </c>
      <c r="I130" s="75">
        <f t="shared" si="7"/>
        <v>0.86111111111111116</v>
      </c>
    </row>
    <row r="131" spans="1:9" x14ac:dyDescent="0.2">
      <c r="A131" s="28" t="s">
        <v>73</v>
      </c>
      <c r="B131" s="33" t="s">
        <v>346</v>
      </c>
      <c r="C131" s="26"/>
      <c r="D131" s="26"/>
      <c r="E131" s="26" t="s">
        <v>84</v>
      </c>
      <c r="F131" s="26"/>
      <c r="G131" s="59">
        <f>G132</f>
        <v>230</v>
      </c>
      <c r="H131" s="59">
        <f>H132</f>
        <v>164</v>
      </c>
      <c r="I131" s="27">
        <f t="shared" si="7"/>
        <v>0.71304347826086956</v>
      </c>
    </row>
    <row r="132" spans="1:9" ht="22.5" x14ac:dyDescent="0.2">
      <c r="A132" s="43" t="s">
        <v>241</v>
      </c>
      <c r="B132" s="17" t="s">
        <v>238</v>
      </c>
      <c r="C132" s="7" t="s">
        <v>16</v>
      </c>
      <c r="D132" s="7" t="s">
        <v>76</v>
      </c>
      <c r="E132" s="7" t="s">
        <v>77</v>
      </c>
      <c r="F132" s="7" t="s">
        <v>78</v>
      </c>
      <c r="G132" s="57">
        <v>230</v>
      </c>
      <c r="H132" s="57">
        <v>164</v>
      </c>
      <c r="I132" s="8">
        <f t="shared" ref="I132" si="57">H132/G132</f>
        <v>0.71304347826086956</v>
      </c>
    </row>
    <row r="133" spans="1:9" ht="31.5" x14ac:dyDescent="0.2">
      <c r="A133" s="28" t="s">
        <v>75</v>
      </c>
      <c r="B133" s="29" t="s">
        <v>347</v>
      </c>
      <c r="C133" s="26"/>
      <c r="D133" s="26"/>
      <c r="E133" s="26" t="s">
        <v>83</v>
      </c>
      <c r="F133" s="26"/>
      <c r="G133" s="59">
        <f>SUM(G134:G134)</f>
        <v>12366.3</v>
      </c>
      <c r="H133" s="59">
        <f>SUM(H134:H134)</f>
        <v>8156.8</v>
      </c>
      <c r="I133" s="27">
        <f t="shared" ref="I133:I222" si="58">H133/G133</f>
        <v>0.65959907167058862</v>
      </c>
    </row>
    <row r="134" spans="1:9" ht="22.5" x14ac:dyDescent="0.2">
      <c r="A134" s="43" t="s">
        <v>240</v>
      </c>
      <c r="B134" s="42" t="s">
        <v>239</v>
      </c>
      <c r="C134" s="7" t="s">
        <v>16</v>
      </c>
      <c r="D134" s="7" t="s">
        <v>80</v>
      </c>
      <c r="E134" s="7" t="s">
        <v>81</v>
      </c>
      <c r="F134" s="7" t="s">
        <v>24</v>
      </c>
      <c r="G134" s="57">
        <v>12366.3</v>
      </c>
      <c r="H134" s="57">
        <v>8156.8</v>
      </c>
      <c r="I134" s="8">
        <f t="shared" si="58"/>
        <v>0.65959907167058862</v>
      </c>
    </row>
    <row r="135" spans="1:9" ht="24" customHeight="1" x14ac:dyDescent="0.2">
      <c r="A135" s="28" t="s">
        <v>79</v>
      </c>
      <c r="B135" s="29" t="s">
        <v>349</v>
      </c>
      <c r="C135" s="31"/>
      <c r="D135" s="31"/>
      <c r="E135" s="26" t="s">
        <v>95</v>
      </c>
      <c r="F135" s="31"/>
      <c r="G135" s="59">
        <f>SUM(G136:G148)</f>
        <v>43710.799999999996</v>
      </c>
      <c r="H135" s="59">
        <f>SUM(H136:H148)</f>
        <v>35848.400000000001</v>
      </c>
      <c r="I135" s="27">
        <f t="shared" si="58"/>
        <v>0.82012683364294414</v>
      </c>
    </row>
    <row r="136" spans="1:9" x14ac:dyDescent="0.2">
      <c r="A136" s="114" t="s">
        <v>243</v>
      </c>
      <c r="B136" s="111" t="s">
        <v>242</v>
      </c>
      <c r="C136" s="73" t="s">
        <v>16</v>
      </c>
      <c r="D136" s="73" t="s">
        <v>28</v>
      </c>
      <c r="E136" s="73" t="s">
        <v>94</v>
      </c>
      <c r="F136" s="73" t="s">
        <v>25</v>
      </c>
      <c r="G136" s="74">
        <v>7786.1</v>
      </c>
      <c r="H136" s="74">
        <v>7142.8</v>
      </c>
      <c r="I136" s="75">
        <f t="shared" si="58"/>
        <v>0.91737840510653601</v>
      </c>
    </row>
    <row r="137" spans="1:9" x14ac:dyDescent="0.2">
      <c r="A137" s="114"/>
      <c r="B137" s="112"/>
      <c r="C137" s="73" t="s">
        <v>16</v>
      </c>
      <c r="D137" s="73" t="s">
        <v>28</v>
      </c>
      <c r="E137" s="73" t="s">
        <v>94</v>
      </c>
      <c r="F137" s="73" t="s">
        <v>24</v>
      </c>
      <c r="G137" s="74">
        <v>820.9</v>
      </c>
      <c r="H137" s="74">
        <v>577.70000000000005</v>
      </c>
      <c r="I137" s="75">
        <f t="shared" si="58"/>
        <v>0.70373979778292128</v>
      </c>
    </row>
    <row r="138" spans="1:9" x14ac:dyDescent="0.2">
      <c r="A138" s="114"/>
      <c r="B138" s="112"/>
      <c r="C138" s="73" t="s">
        <v>16</v>
      </c>
      <c r="D138" s="73" t="s">
        <v>28</v>
      </c>
      <c r="E138" s="73" t="s">
        <v>94</v>
      </c>
      <c r="F138" s="73" t="s">
        <v>23</v>
      </c>
      <c r="G138" s="74">
        <v>14</v>
      </c>
      <c r="H138" s="74">
        <v>4.5999999999999996</v>
      </c>
      <c r="I138" s="75">
        <f t="shared" si="58"/>
        <v>0.32857142857142857</v>
      </c>
    </row>
    <row r="139" spans="1:9" x14ac:dyDescent="0.2">
      <c r="A139" s="114"/>
      <c r="B139" s="112"/>
      <c r="C139" s="73" t="s">
        <v>16</v>
      </c>
      <c r="D139" s="73" t="s">
        <v>97</v>
      </c>
      <c r="E139" s="73" t="s">
        <v>94</v>
      </c>
      <c r="F139" s="73" t="s">
        <v>25</v>
      </c>
      <c r="G139" s="74">
        <v>17846.8</v>
      </c>
      <c r="H139" s="74">
        <v>17017.599999999999</v>
      </c>
      <c r="I139" s="75">
        <f t="shared" si="58"/>
        <v>0.95353788914539295</v>
      </c>
    </row>
    <row r="140" spans="1:9" x14ac:dyDescent="0.2">
      <c r="A140" s="114"/>
      <c r="B140" s="112"/>
      <c r="C140" s="73" t="s">
        <v>16</v>
      </c>
      <c r="D140" s="73" t="s">
        <v>97</v>
      </c>
      <c r="E140" s="73" t="s">
        <v>94</v>
      </c>
      <c r="F140" s="73" t="s">
        <v>24</v>
      </c>
      <c r="G140" s="74">
        <v>4953.8</v>
      </c>
      <c r="H140" s="74">
        <v>3177.4</v>
      </c>
      <c r="I140" s="75">
        <f t="shared" si="58"/>
        <v>0.64140659695587221</v>
      </c>
    </row>
    <row r="141" spans="1:9" x14ac:dyDescent="0.2">
      <c r="A141" s="114"/>
      <c r="B141" s="112"/>
      <c r="C141" s="73" t="s">
        <v>16</v>
      </c>
      <c r="D141" s="73" t="s">
        <v>97</v>
      </c>
      <c r="E141" s="73" t="s">
        <v>94</v>
      </c>
      <c r="F141" s="73" t="s">
        <v>23</v>
      </c>
      <c r="G141" s="57">
        <v>31.1</v>
      </c>
      <c r="H141" s="57">
        <v>27.1</v>
      </c>
      <c r="I141" s="8">
        <f t="shared" si="58"/>
        <v>0.87138263665594851</v>
      </c>
    </row>
    <row r="142" spans="1:9" x14ac:dyDescent="0.2">
      <c r="A142" s="114"/>
      <c r="B142" s="112"/>
      <c r="C142" s="73" t="s">
        <v>16</v>
      </c>
      <c r="D142" s="73" t="s">
        <v>30</v>
      </c>
      <c r="E142" s="73" t="s">
        <v>132</v>
      </c>
      <c r="F142" s="73" t="s">
        <v>25</v>
      </c>
      <c r="G142" s="74">
        <v>82.1</v>
      </c>
      <c r="H142" s="74">
        <v>9</v>
      </c>
      <c r="I142" s="75">
        <f t="shared" ref="I142" si="59">H142/G142</f>
        <v>0.10962241169305725</v>
      </c>
    </row>
    <row r="143" spans="1:9" x14ac:dyDescent="0.2">
      <c r="A143" s="114"/>
      <c r="B143" s="112"/>
      <c r="C143" s="73" t="s">
        <v>16</v>
      </c>
      <c r="D143" s="73" t="s">
        <v>30</v>
      </c>
      <c r="E143" s="73" t="s">
        <v>132</v>
      </c>
      <c r="F143" s="73" t="s">
        <v>24</v>
      </c>
      <c r="G143" s="74">
        <v>53.1</v>
      </c>
      <c r="H143" s="74">
        <v>26.9</v>
      </c>
      <c r="I143" s="75">
        <f t="shared" si="58"/>
        <v>0.50659133709981163</v>
      </c>
    </row>
    <row r="144" spans="1:9" x14ac:dyDescent="0.2">
      <c r="A144" s="114"/>
      <c r="B144" s="112"/>
      <c r="C144" s="73" t="s">
        <v>16</v>
      </c>
      <c r="D144" s="73" t="s">
        <v>97</v>
      </c>
      <c r="E144" s="73" t="s">
        <v>132</v>
      </c>
      <c r="F144" s="73" t="s">
        <v>78</v>
      </c>
      <c r="G144" s="74">
        <v>12</v>
      </c>
      <c r="H144" s="74">
        <v>12</v>
      </c>
      <c r="I144" s="75">
        <f t="shared" ref="I144" si="60">H144/G144</f>
        <v>1</v>
      </c>
    </row>
    <row r="145" spans="1:9" x14ac:dyDescent="0.2">
      <c r="A145" s="114"/>
      <c r="B145" s="112"/>
      <c r="C145" s="73" t="s">
        <v>16</v>
      </c>
      <c r="D145" s="73" t="s">
        <v>97</v>
      </c>
      <c r="E145" s="73" t="s">
        <v>285</v>
      </c>
      <c r="F145" s="73" t="s">
        <v>24</v>
      </c>
      <c r="G145" s="74">
        <v>177.2</v>
      </c>
      <c r="H145" s="76">
        <v>177.2</v>
      </c>
      <c r="I145" s="75">
        <f t="shared" ref="I145" si="61">H145/G145</f>
        <v>1</v>
      </c>
    </row>
    <row r="146" spans="1:9" x14ac:dyDescent="0.2">
      <c r="A146" s="114"/>
      <c r="B146" s="112"/>
      <c r="C146" s="73" t="s">
        <v>16</v>
      </c>
      <c r="D146" s="73" t="s">
        <v>97</v>
      </c>
      <c r="E146" s="73" t="s">
        <v>319</v>
      </c>
      <c r="F146" s="73" t="s">
        <v>24</v>
      </c>
      <c r="G146" s="74">
        <v>1994.7</v>
      </c>
      <c r="H146" s="76">
        <v>75</v>
      </c>
      <c r="I146" s="75">
        <f t="shared" ref="I146" si="62">H146/G146</f>
        <v>3.759963904346518E-2</v>
      </c>
    </row>
    <row r="147" spans="1:9" x14ac:dyDescent="0.2">
      <c r="A147" s="114"/>
      <c r="B147" s="112"/>
      <c r="C147" s="73" t="s">
        <v>16</v>
      </c>
      <c r="D147" s="73" t="s">
        <v>28</v>
      </c>
      <c r="E147" s="73" t="s">
        <v>96</v>
      </c>
      <c r="F147" s="73" t="s">
        <v>25</v>
      </c>
      <c r="G147" s="74">
        <v>3142</v>
      </c>
      <c r="H147" s="76">
        <v>2201.8000000000002</v>
      </c>
      <c r="I147" s="75">
        <f t="shared" si="58"/>
        <v>0.70076384468491415</v>
      </c>
    </row>
    <row r="148" spans="1:9" x14ac:dyDescent="0.2">
      <c r="A148" s="115"/>
      <c r="B148" s="113"/>
      <c r="C148" s="73" t="s">
        <v>16</v>
      </c>
      <c r="D148" s="73" t="s">
        <v>97</v>
      </c>
      <c r="E148" s="73" t="s">
        <v>96</v>
      </c>
      <c r="F148" s="73" t="s">
        <v>25</v>
      </c>
      <c r="G148" s="74">
        <v>6797</v>
      </c>
      <c r="H148" s="76">
        <v>5399.3</v>
      </c>
      <c r="I148" s="75">
        <f t="shared" si="58"/>
        <v>0.7943651611004855</v>
      </c>
    </row>
    <row r="149" spans="1:9" ht="31.5" x14ac:dyDescent="0.2">
      <c r="A149" s="28" t="s">
        <v>82</v>
      </c>
      <c r="B149" s="29" t="s">
        <v>134</v>
      </c>
      <c r="C149" s="26"/>
      <c r="D149" s="26"/>
      <c r="E149" s="26" t="s">
        <v>101</v>
      </c>
      <c r="F149" s="26"/>
      <c r="G149" s="59">
        <f>SUM(G150:G150)</f>
        <v>120</v>
      </c>
      <c r="H149" s="59">
        <f>SUM(H150:H150)</f>
        <v>0</v>
      </c>
      <c r="I149" s="27">
        <f t="shared" si="58"/>
        <v>0</v>
      </c>
    </row>
    <row r="150" spans="1:9" ht="22.5" x14ac:dyDescent="0.2">
      <c r="A150" s="30"/>
      <c r="B150" s="106" t="s">
        <v>350</v>
      </c>
      <c r="C150" s="7" t="s">
        <v>16</v>
      </c>
      <c r="D150" s="7" t="s">
        <v>99</v>
      </c>
      <c r="E150" s="7" t="s">
        <v>170</v>
      </c>
      <c r="F150" s="7" t="s">
        <v>24</v>
      </c>
      <c r="G150" s="57">
        <v>120</v>
      </c>
      <c r="H150" s="57">
        <v>0</v>
      </c>
      <c r="I150" s="8">
        <f t="shared" ref="I150" si="63">H150/G150</f>
        <v>0</v>
      </c>
    </row>
    <row r="151" spans="1:9" ht="12.75" customHeight="1" x14ac:dyDescent="0.2">
      <c r="A151" s="28" t="s">
        <v>98</v>
      </c>
      <c r="B151" s="29" t="s">
        <v>351</v>
      </c>
      <c r="C151" s="26"/>
      <c r="D151" s="26"/>
      <c r="E151" s="26" t="s">
        <v>103</v>
      </c>
      <c r="F151" s="26"/>
      <c r="G151" s="59">
        <f>SUM(G152:G201)</f>
        <v>155233.90000000005</v>
      </c>
      <c r="H151" s="59">
        <f>SUM(H152:H201)</f>
        <v>136808.12</v>
      </c>
      <c r="I151" s="27">
        <f t="shared" si="58"/>
        <v>0.88130311742473744</v>
      </c>
    </row>
    <row r="152" spans="1:9" x14ac:dyDescent="0.2">
      <c r="A152" s="114" t="s">
        <v>246</v>
      </c>
      <c r="B152" s="121" t="s">
        <v>244</v>
      </c>
      <c r="C152" s="7" t="s">
        <v>16</v>
      </c>
      <c r="D152" s="7" t="s">
        <v>104</v>
      </c>
      <c r="E152" s="7" t="s">
        <v>105</v>
      </c>
      <c r="F152" s="7" t="s">
        <v>25</v>
      </c>
      <c r="G152" s="57">
        <v>2115.3000000000002</v>
      </c>
      <c r="H152" s="57">
        <v>2009.3</v>
      </c>
      <c r="I152" s="8">
        <f t="shared" si="58"/>
        <v>0.94988890464709486</v>
      </c>
    </row>
    <row r="153" spans="1:9" ht="12.75" customHeight="1" x14ac:dyDescent="0.2">
      <c r="A153" s="114"/>
      <c r="B153" s="124"/>
      <c r="C153" s="7" t="s">
        <v>16</v>
      </c>
      <c r="D153" s="7" t="s">
        <v>104</v>
      </c>
      <c r="E153" s="7" t="s">
        <v>106</v>
      </c>
      <c r="F153" s="7" t="s">
        <v>25</v>
      </c>
      <c r="G153" s="57">
        <v>867</v>
      </c>
      <c r="H153" s="57">
        <v>836</v>
      </c>
      <c r="I153" s="8">
        <f t="shared" si="58"/>
        <v>0.96424452133794691</v>
      </c>
    </row>
    <row r="154" spans="1:9" x14ac:dyDescent="0.2">
      <c r="A154" s="114" t="s">
        <v>247</v>
      </c>
      <c r="B154" s="130" t="s">
        <v>245</v>
      </c>
      <c r="C154" s="7" t="s">
        <v>16</v>
      </c>
      <c r="D154" s="7" t="s">
        <v>107</v>
      </c>
      <c r="E154" s="7" t="s">
        <v>108</v>
      </c>
      <c r="F154" s="7" t="s">
        <v>25</v>
      </c>
      <c r="G154" s="57">
        <v>50008.6</v>
      </c>
      <c r="H154" s="57">
        <v>45657.7</v>
      </c>
      <c r="I154" s="8">
        <f t="shared" si="58"/>
        <v>0.91299696452210222</v>
      </c>
    </row>
    <row r="155" spans="1:9" x14ac:dyDescent="0.2">
      <c r="A155" s="114"/>
      <c r="B155" s="131"/>
      <c r="C155" s="7" t="s">
        <v>16</v>
      </c>
      <c r="D155" s="7" t="s">
        <v>107</v>
      </c>
      <c r="E155" s="7" t="s">
        <v>108</v>
      </c>
      <c r="F155" s="7" t="s">
        <v>24</v>
      </c>
      <c r="G155" s="57">
        <v>10008.9</v>
      </c>
      <c r="H155" s="57">
        <v>7656.6</v>
      </c>
      <c r="I155" s="8">
        <f t="shared" si="58"/>
        <v>0.76497916853999948</v>
      </c>
    </row>
    <row r="156" spans="1:9" x14ac:dyDescent="0.2">
      <c r="A156" s="114"/>
      <c r="B156" s="131"/>
      <c r="C156" s="7" t="s">
        <v>16</v>
      </c>
      <c r="D156" s="7" t="s">
        <v>107</v>
      </c>
      <c r="E156" s="7" t="s">
        <v>108</v>
      </c>
      <c r="F156" s="7" t="s">
        <v>78</v>
      </c>
      <c r="G156" s="57">
        <v>278.8</v>
      </c>
      <c r="H156" s="57">
        <v>139.4</v>
      </c>
      <c r="I156" s="8">
        <f t="shared" ref="I156" si="64">H156/G156</f>
        <v>0.5</v>
      </c>
    </row>
    <row r="157" spans="1:9" x14ac:dyDescent="0.2">
      <c r="A157" s="114"/>
      <c r="B157" s="131"/>
      <c r="C157" s="7" t="s">
        <v>16</v>
      </c>
      <c r="D157" s="7" t="s">
        <v>107</v>
      </c>
      <c r="E157" s="7" t="s">
        <v>108</v>
      </c>
      <c r="F157" s="7" t="s">
        <v>23</v>
      </c>
      <c r="G157" s="57">
        <v>1543.3</v>
      </c>
      <c r="H157" s="57">
        <v>1540.2</v>
      </c>
      <c r="I157" s="8">
        <f t="shared" si="58"/>
        <v>0.99799131730706936</v>
      </c>
    </row>
    <row r="158" spans="1:9" x14ac:dyDescent="0.2">
      <c r="A158" s="114"/>
      <c r="B158" s="131"/>
      <c r="C158" s="7" t="s">
        <v>16</v>
      </c>
      <c r="D158" s="7" t="s">
        <v>99</v>
      </c>
      <c r="E158" s="7" t="s">
        <v>108</v>
      </c>
      <c r="F158" s="7" t="s">
        <v>24</v>
      </c>
      <c r="G158" s="57">
        <v>439</v>
      </c>
      <c r="H158" s="57">
        <v>327.7</v>
      </c>
      <c r="I158" s="8">
        <f t="shared" ref="I158" si="65">H158/G158</f>
        <v>0.74646924829157169</v>
      </c>
    </row>
    <row r="159" spans="1:9" x14ac:dyDescent="0.2">
      <c r="A159" s="114"/>
      <c r="B159" s="131"/>
      <c r="C159" s="7" t="s">
        <v>16</v>
      </c>
      <c r="D159" s="7" t="s">
        <v>107</v>
      </c>
      <c r="E159" s="7" t="s">
        <v>271</v>
      </c>
      <c r="F159" s="7" t="s">
        <v>24</v>
      </c>
      <c r="G159" s="57">
        <v>100</v>
      </c>
      <c r="H159" s="57">
        <v>55</v>
      </c>
      <c r="I159" s="8">
        <f t="shared" ref="I159" si="66">H159/G159</f>
        <v>0.55000000000000004</v>
      </c>
    </row>
    <row r="160" spans="1:9" x14ac:dyDescent="0.2">
      <c r="A160" s="114"/>
      <c r="B160" s="131"/>
      <c r="C160" s="7" t="s">
        <v>16</v>
      </c>
      <c r="D160" s="7" t="s">
        <v>99</v>
      </c>
      <c r="E160" s="7" t="s">
        <v>271</v>
      </c>
      <c r="F160" s="7" t="s">
        <v>23</v>
      </c>
      <c r="G160" s="57">
        <v>181</v>
      </c>
      <c r="H160" s="57">
        <v>179.45</v>
      </c>
      <c r="I160" s="8">
        <f t="shared" ref="I160" si="67">H160/G160</f>
        <v>0.9914364640883977</v>
      </c>
    </row>
    <row r="161" spans="1:9" x14ac:dyDescent="0.2">
      <c r="A161" s="114"/>
      <c r="B161" s="131"/>
      <c r="C161" s="7" t="s">
        <v>16</v>
      </c>
      <c r="D161" s="7" t="s">
        <v>133</v>
      </c>
      <c r="E161" s="7" t="s">
        <v>271</v>
      </c>
      <c r="F161" s="7" t="s">
        <v>24</v>
      </c>
      <c r="G161" s="57">
        <v>232</v>
      </c>
      <c r="H161" s="57">
        <v>62.1</v>
      </c>
      <c r="I161" s="8">
        <f t="shared" si="58"/>
        <v>0.26767241379310347</v>
      </c>
    </row>
    <row r="162" spans="1:9" ht="11.25" customHeight="1" x14ac:dyDescent="0.2">
      <c r="A162" s="114"/>
      <c r="B162" s="131"/>
      <c r="C162" s="7" t="s">
        <v>16</v>
      </c>
      <c r="D162" s="7" t="s">
        <v>30</v>
      </c>
      <c r="E162" s="7" t="s">
        <v>271</v>
      </c>
      <c r="F162" s="7" t="s">
        <v>24</v>
      </c>
      <c r="G162" s="57">
        <v>200</v>
      </c>
      <c r="H162" s="57">
        <v>64</v>
      </c>
      <c r="I162" s="8">
        <f t="shared" ref="I162:I163" si="68">H162/G162</f>
        <v>0.32</v>
      </c>
    </row>
    <row r="163" spans="1:9" x14ac:dyDescent="0.2">
      <c r="A163" s="114"/>
      <c r="B163" s="131"/>
      <c r="C163" s="7" t="s">
        <v>16</v>
      </c>
      <c r="D163" s="7" t="s">
        <v>302</v>
      </c>
      <c r="E163" s="7" t="s">
        <v>271</v>
      </c>
      <c r="F163" s="7" t="s">
        <v>24</v>
      </c>
      <c r="G163" s="57">
        <v>936.5</v>
      </c>
      <c r="H163" s="57">
        <v>681.7</v>
      </c>
      <c r="I163" s="8">
        <f t="shared" si="68"/>
        <v>0.7279231179925254</v>
      </c>
    </row>
    <row r="164" spans="1:9" ht="12.75" customHeight="1" x14ac:dyDescent="0.2">
      <c r="A164" s="114"/>
      <c r="B164" s="132"/>
      <c r="C164" s="7" t="s">
        <v>16</v>
      </c>
      <c r="D164" s="7" t="s">
        <v>107</v>
      </c>
      <c r="E164" s="7" t="s">
        <v>109</v>
      </c>
      <c r="F164" s="7" t="s">
        <v>25</v>
      </c>
      <c r="G164" s="57">
        <v>17829.900000000001</v>
      </c>
      <c r="H164" s="57">
        <v>17785.7</v>
      </c>
      <c r="I164" s="8">
        <f t="shared" ref="I164" si="69">H164/G164</f>
        <v>0.99752101806516014</v>
      </c>
    </row>
    <row r="165" spans="1:9" x14ac:dyDescent="0.2">
      <c r="A165" s="114" t="s">
        <v>249</v>
      </c>
      <c r="B165" s="121" t="s">
        <v>248</v>
      </c>
      <c r="C165" s="7" t="s">
        <v>16</v>
      </c>
      <c r="D165" s="7" t="s">
        <v>99</v>
      </c>
      <c r="E165" s="7" t="s">
        <v>110</v>
      </c>
      <c r="F165" s="7" t="s">
        <v>25</v>
      </c>
      <c r="G165" s="57">
        <v>8259.2000000000007</v>
      </c>
      <c r="H165" s="57">
        <v>7722.5</v>
      </c>
      <c r="I165" s="8">
        <f t="shared" si="58"/>
        <v>0.93501791941108092</v>
      </c>
    </row>
    <row r="166" spans="1:9" x14ac:dyDescent="0.2">
      <c r="A166" s="114"/>
      <c r="B166" s="122"/>
      <c r="C166" s="7" t="s">
        <v>16</v>
      </c>
      <c r="D166" s="7" t="s">
        <v>99</v>
      </c>
      <c r="E166" s="7" t="s">
        <v>110</v>
      </c>
      <c r="F166" s="7" t="s">
        <v>24</v>
      </c>
      <c r="G166" s="57">
        <v>747.7</v>
      </c>
      <c r="H166" s="57">
        <v>501.5</v>
      </c>
      <c r="I166" s="8">
        <f t="shared" si="58"/>
        <v>0.67072355222682889</v>
      </c>
    </row>
    <row r="167" spans="1:9" x14ac:dyDescent="0.2">
      <c r="A167" s="114"/>
      <c r="B167" s="122"/>
      <c r="C167" s="7" t="s">
        <v>16</v>
      </c>
      <c r="D167" s="7" t="s">
        <v>99</v>
      </c>
      <c r="E167" s="7" t="s">
        <v>110</v>
      </c>
      <c r="F167" s="7" t="s">
        <v>23</v>
      </c>
      <c r="G167" s="57">
        <v>268.3</v>
      </c>
      <c r="H167" s="57">
        <v>264.7</v>
      </c>
      <c r="I167" s="8">
        <f t="shared" ref="I167:I170" si="70">H167/G167</f>
        <v>0.98658218412225118</v>
      </c>
    </row>
    <row r="168" spans="1:9" x14ac:dyDescent="0.2">
      <c r="A168" s="114"/>
      <c r="B168" s="122"/>
      <c r="C168" s="7" t="s">
        <v>16</v>
      </c>
      <c r="D168" s="7" t="s">
        <v>99</v>
      </c>
      <c r="E168" s="7" t="s">
        <v>292</v>
      </c>
      <c r="F168" s="7" t="s">
        <v>24</v>
      </c>
      <c r="G168" s="57">
        <v>911.2</v>
      </c>
      <c r="H168" s="57">
        <v>836.5</v>
      </c>
      <c r="I168" s="8">
        <f t="shared" ref="I168" si="71">H168/G168</f>
        <v>0.91802019315188754</v>
      </c>
    </row>
    <row r="169" spans="1:9" x14ac:dyDescent="0.2">
      <c r="A169" s="114"/>
      <c r="B169" s="122"/>
      <c r="C169" s="7" t="s">
        <v>16</v>
      </c>
      <c r="D169" s="7" t="s">
        <v>30</v>
      </c>
      <c r="E169" s="7" t="s">
        <v>292</v>
      </c>
      <c r="F169" s="7" t="s">
        <v>24</v>
      </c>
      <c r="G169" s="57">
        <v>30</v>
      </c>
      <c r="H169" s="57">
        <v>7.5</v>
      </c>
      <c r="I169" s="8">
        <f t="shared" ref="I169" si="72">H169/G169</f>
        <v>0.25</v>
      </c>
    </row>
    <row r="170" spans="1:9" x14ac:dyDescent="0.2">
      <c r="A170" s="114"/>
      <c r="B170" s="122"/>
      <c r="C170" s="7" t="s">
        <v>16</v>
      </c>
      <c r="D170" s="7" t="s">
        <v>99</v>
      </c>
      <c r="E170" s="7" t="s">
        <v>111</v>
      </c>
      <c r="F170" s="7" t="s">
        <v>25</v>
      </c>
      <c r="G170" s="57">
        <v>2441</v>
      </c>
      <c r="H170" s="57">
        <v>2435.9</v>
      </c>
      <c r="I170" s="8">
        <f t="shared" si="70"/>
        <v>0.99791069233920526</v>
      </c>
    </row>
    <row r="171" spans="1:9" x14ac:dyDescent="0.2">
      <c r="A171" s="114" t="s">
        <v>250</v>
      </c>
      <c r="B171" s="121" t="s">
        <v>251</v>
      </c>
      <c r="C171" s="7" t="s">
        <v>16</v>
      </c>
      <c r="D171" s="7" t="s">
        <v>99</v>
      </c>
      <c r="E171" s="7" t="s">
        <v>171</v>
      </c>
      <c r="F171" s="7" t="s">
        <v>24</v>
      </c>
      <c r="G171" s="57">
        <v>262.8</v>
      </c>
      <c r="H171" s="57">
        <v>180.5</v>
      </c>
      <c r="I171" s="8">
        <f t="shared" si="58"/>
        <v>0.68683409436834086</v>
      </c>
    </row>
    <row r="172" spans="1:9" ht="12.75" customHeight="1" x14ac:dyDescent="0.2">
      <c r="A172" s="114"/>
      <c r="B172" s="124"/>
      <c r="C172" s="7" t="s">
        <v>16</v>
      </c>
      <c r="D172" s="7" t="s">
        <v>22</v>
      </c>
      <c r="E172" s="7" t="s">
        <v>171</v>
      </c>
      <c r="F172" s="7" t="s">
        <v>24</v>
      </c>
      <c r="G172" s="57">
        <v>200.5</v>
      </c>
      <c r="H172" s="57">
        <v>105.1</v>
      </c>
      <c r="I172" s="8">
        <f t="shared" si="58"/>
        <v>0.52418952618453862</v>
      </c>
    </row>
    <row r="173" spans="1:9" ht="12.75" customHeight="1" x14ac:dyDescent="0.2">
      <c r="A173" s="114" t="s">
        <v>252</v>
      </c>
      <c r="B173" s="130" t="s">
        <v>253</v>
      </c>
      <c r="C173" s="7" t="s">
        <v>16</v>
      </c>
      <c r="D173" s="7" t="s">
        <v>273</v>
      </c>
      <c r="E173" s="7" t="s">
        <v>274</v>
      </c>
      <c r="F173" s="7" t="s">
        <v>25</v>
      </c>
      <c r="G173" s="57">
        <v>15883.5</v>
      </c>
      <c r="H173" s="57">
        <v>15867.9</v>
      </c>
      <c r="I173" s="8">
        <f t="shared" ref="I173:I174" si="73">H173/G173</f>
        <v>0.99901784871092636</v>
      </c>
    </row>
    <row r="174" spans="1:9" ht="12.75" customHeight="1" x14ac:dyDescent="0.2">
      <c r="A174" s="114"/>
      <c r="B174" s="131"/>
      <c r="C174" s="7" t="s">
        <v>16</v>
      </c>
      <c r="D174" s="7" t="s">
        <v>273</v>
      </c>
      <c r="E174" s="7" t="s">
        <v>274</v>
      </c>
      <c r="F174" s="7" t="s">
        <v>24</v>
      </c>
      <c r="G174" s="57">
        <v>2885.6</v>
      </c>
      <c r="H174" s="57">
        <v>2100</v>
      </c>
      <c r="I174" s="8">
        <f t="shared" si="73"/>
        <v>0.72775159412253954</v>
      </c>
    </row>
    <row r="175" spans="1:9" ht="12.75" customHeight="1" x14ac:dyDescent="0.2">
      <c r="A175" s="114"/>
      <c r="B175" s="131"/>
      <c r="C175" s="7" t="s">
        <v>16</v>
      </c>
      <c r="D175" s="7" t="s">
        <v>273</v>
      </c>
      <c r="E175" s="7" t="s">
        <v>274</v>
      </c>
      <c r="F175" s="7" t="s">
        <v>23</v>
      </c>
      <c r="G175" s="57">
        <v>93.2</v>
      </c>
      <c r="H175" s="57">
        <v>60.7</v>
      </c>
      <c r="I175" s="8">
        <f t="shared" ref="I175" si="74">H175/G175</f>
        <v>0.65128755364806867</v>
      </c>
    </row>
    <row r="176" spans="1:9" ht="12.75" customHeight="1" x14ac:dyDescent="0.2">
      <c r="A176" s="114"/>
      <c r="B176" s="131"/>
      <c r="C176" s="7" t="s">
        <v>16</v>
      </c>
      <c r="D176" s="7" t="s">
        <v>273</v>
      </c>
      <c r="E176" s="7" t="s">
        <v>303</v>
      </c>
      <c r="F176" s="7" t="s">
        <v>25</v>
      </c>
      <c r="G176" s="57">
        <v>6258</v>
      </c>
      <c r="H176" s="57">
        <v>4059.1</v>
      </c>
      <c r="I176" s="8">
        <f t="shared" ref="I176" si="75">H176/G176</f>
        <v>0.64862575902844355</v>
      </c>
    </row>
    <row r="177" spans="1:9" ht="12.75" customHeight="1" x14ac:dyDescent="0.2">
      <c r="A177" s="114"/>
      <c r="B177" s="131"/>
      <c r="C177" s="7" t="s">
        <v>16</v>
      </c>
      <c r="D177" s="7" t="s">
        <v>112</v>
      </c>
      <c r="E177" s="7" t="s">
        <v>130</v>
      </c>
      <c r="F177" s="7" t="s">
        <v>24</v>
      </c>
      <c r="G177" s="57">
        <v>1554.8</v>
      </c>
      <c r="H177" s="57">
        <v>1032</v>
      </c>
      <c r="I177" s="8">
        <f t="shared" si="58"/>
        <v>0.66375096475430928</v>
      </c>
    </row>
    <row r="178" spans="1:9" x14ac:dyDescent="0.2">
      <c r="A178" s="114"/>
      <c r="B178" s="131"/>
      <c r="C178" s="7" t="s">
        <v>16</v>
      </c>
      <c r="D178" s="7" t="s">
        <v>72</v>
      </c>
      <c r="E178" s="7" t="s">
        <v>130</v>
      </c>
      <c r="F178" s="7" t="s">
        <v>24</v>
      </c>
      <c r="G178" s="57">
        <v>109.4</v>
      </c>
      <c r="H178" s="57">
        <v>105.6</v>
      </c>
      <c r="I178" s="8">
        <f t="shared" si="58"/>
        <v>0.96526508226691032</v>
      </c>
    </row>
    <row r="179" spans="1:9" x14ac:dyDescent="0.2">
      <c r="A179" s="114"/>
      <c r="B179" s="131"/>
      <c r="C179" s="7" t="s">
        <v>16</v>
      </c>
      <c r="D179" s="7" t="s">
        <v>67</v>
      </c>
      <c r="E179" s="7" t="s">
        <v>113</v>
      </c>
      <c r="F179" s="7" t="s">
        <v>24</v>
      </c>
      <c r="G179" s="57">
        <v>900</v>
      </c>
      <c r="H179" s="58">
        <v>419.3</v>
      </c>
      <c r="I179" s="8">
        <f t="shared" si="58"/>
        <v>0.46588888888888891</v>
      </c>
    </row>
    <row r="180" spans="1:9" x14ac:dyDescent="0.2">
      <c r="A180" s="114"/>
      <c r="B180" s="131"/>
      <c r="C180" s="7" t="s">
        <v>16</v>
      </c>
      <c r="D180" s="7" t="s">
        <v>30</v>
      </c>
      <c r="E180" s="7" t="s">
        <v>113</v>
      </c>
      <c r="F180" s="7" t="s">
        <v>24</v>
      </c>
      <c r="G180" s="57">
        <v>19.5</v>
      </c>
      <c r="H180" s="58">
        <v>13.5</v>
      </c>
      <c r="I180" s="8">
        <f t="shared" ref="I180" si="76">H180/G180</f>
        <v>0.69230769230769229</v>
      </c>
    </row>
    <row r="181" spans="1:9" x14ac:dyDescent="0.2">
      <c r="A181" s="114" t="s">
        <v>254</v>
      </c>
      <c r="B181" s="121" t="s">
        <v>255</v>
      </c>
      <c r="C181" s="7" t="s">
        <v>16</v>
      </c>
      <c r="D181" s="7" t="s">
        <v>114</v>
      </c>
      <c r="E181" s="7" t="s">
        <v>115</v>
      </c>
      <c r="F181" s="7" t="s">
        <v>24</v>
      </c>
      <c r="G181" s="57">
        <v>14.3</v>
      </c>
      <c r="H181" s="58">
        <v>8.9</v>
      </c>
      <c r="I181" s="8">
        <f t="shared" si="58"/>
        <v>0.6223776223776224</v>
      </c>
    </row>
    <row r="182" spans="1:9" x14ac:dyDescent="0.2">
      <c r="A182" s="114"/>
      <c r="B182" s="122"/>
      <c r="C182" s="7" t="s">
        <v>16</v>
      </c>
      <c r="D182" s="7" t="s">
        <v>122</v>
      </c>
      <c r="E182" s="7" t="s">
        <v>123</v>
      </c>
      <c r="F182" s="7" t="s">
        <v>25</v>
      </c>
      <c r="G182" s="57">
        <v>2115.3000000000002</v>
      </c>
      <c r="H182" s="57">
        <v>1530.5</v>
      </c>
      <c r="I182" s="8">
        <f t="shared" si="58"/>
        <v>0.72353803243038806</v>
      </c>
    </row>
    <row r="183" spans="1:9" x14ac:dyDescent="0.2">
      <c r="A183" s="114"/>
      <c r="B183" s="122"/>
      <c r="C183" s="7" t="s">
        <v>16</v>
      </c>
      <c r="D183" s="7" t="s">
        <v>122</v>
      </c>
      <c r="E183" s="7" t="s">
        <v>123</v>
      </c>
      <c r="F183" s="7" t="s">
        <v>24</v>
      </c>
      <c r="G183" s="57">
        <v>134.69999999999999</v>
      </c>
      <c r="H183" s="57">
        <v>112.9</v>
      </c>
      <c r="I183" s="8">
        <f t="shared" si="58"/>
        <v>0.83815887156644409</v>
      </c>
    </row>
    <row r="184" spans="1:9" ht="13.5" customHeight="1" x14ac:dyDescent="0.2">
      <c r="A184" s="114"/>
      <c r="B184" s="122"/>
      <c r="C184" s="7" t="s">
        <v>16</v>
      </c>
      <c r="D184" s="7" t="s">
        <v>99</v>
      </c>
      <c r="E184" s="7" t="s">
        <v>116</v>
      </c>
      <c r="F184" s="7" t="s">
        <v>25</v>
      </c>
      <c r="G184" s="57">
        <v>1958.5</v>
      </c>
      <c r="H184" s="57">
        <v>1316.1</v>
      </c>
      <c r="I184" s="8">
        <f t="shared" si="58"/>
        <v>0.67199387286188406</v>
      </c>
    </row>
    <row r="185" spans="1:9" x14ac:dyDescent="0.2">
      <c r="A185" s="114"/>
      <c r="B185" s="122"/>
      <c r="C185" s="7" t="s">
        <v>16</v>
      </c>
      <c r="D185" s="7" t="s">
        <v>99</v>
      </c>
      <c r="E185" s="7" t="s">
        <v>116</v>
      </c>
      <c r="F185" s="7" t="s">
        <v>24</v>
      </c>
      <c r="G185" s="57">
        <v>234.2</v>
      </c>
      <c r="H185" s="57">
        <v>184.5</v>
      </c>
      <c r="I185" s="8">
        <f t="shared" si="58"/>
        <v>0.78778821520068321</v>
      </c>
    </row>
    <row r="186" spans="1:9" x14ac:dyDescent="0.2">
      <c r="A186" s="114"/>
      <c r="B186" s="122"/>
      <c r="C186" s="7" t="s">
        <v>16</v>
      </c>
      <c r="D186" s="7" t="s">
        <v>99</v>
      </c>
      <c r="E186" s="7" t="s">
        <v>117</v>
      </c>
      <c r="F186" s="7" t="s">
        <v>25</v>
      </c>
      <c r="G186" s="57">
        <v>1053.4000000000001</v>
      </c>
      <c r="H186" s="57">
        <v>821.6</v>
      </c>
      <c r="I186" s="8">
        <f t="shared" si="58"/>
        <v>0.77995063603569392</v>
      </c>
    </row>
    <row r="187" spans="1:9" x14ac:dyDescent="0.2">
      <c r="A187" s="114"/>
      <c r="B187" s="122"/>
      <c r="C187" s="7" t="s">
        <v>16</v>
      </c>
      <c r="D187" s="7" t="s">
        <v>99</v>
      </c>
      <c r="E187" s="7" t="s">
        <v>117</v>
      </c>
      <c r="F187" s="7" t="s">
        <v>24</v>
      </c>
      <c r="G187" s="57">
        <v>61.4</v>
      </c>
      <c r="H187" s="57">
        <v>50</v>
      </c>
      <c r="I187" s="8">
        <f t="shared" si="58"/>
        <v>0.81433224755700329</v>
      </c>
    </row>
    <row r="188" spans="1:9" x14ac:dyDescent="0.2">
      <c r="A188" s="114"/>
      <c r="B188" s="122"/>
      <c r="C188" s="7" t="s">
        <v>16</v>
      </c>
      <c r="D188" s="7" t="s">
        <v>121</v>
      </c>
      <c r="E188" s="7" t="s">
        <v>120</v>
      </c>
      <c r="F188" s="7" t="s">
        <v>25</v>
      </c>
      <c r="G188" s="57">
        <v>69.400000000000006</v>
      </c>
      <c r="H188" s="58">
        <v>0</v>
      </c>
      <c r="I188" s="8">
        <f t="shared" si="58"/>
        <v>0</v>
      </c>
    </row>
    <row r="189" spans="1:9" x14ac:dyDescent="0.2">
      <c r="A189" s="114"/>
      <c r="B189" s="122"/>
      <c r="C189" s="7" t="s">
        <v>16</v>
      </c>
      <c r="D189" s="7" t="s">
        <v>121</v>
      </c>
      <c r="E189" s="7" t="s">
        <v>120</v>
      </c>
      <c r="F189" s="7" t="s">
        <v>24</v>
      </c>
      <c r="G189" s="57">
        <v>694.2</v>
      </c>
      <c r="H189" s="58">
        <v>549.70000000000005</v>
      </c>
      <c r="I189" s="8">
        <f t="shared" ref="I189" si="77">H189/G189</f>
        <v>0.79184673004897721</v>
      </c>
    </row>
    <row r="190" spans="1:9" x14ac:dyDescent="0.2">
      <c r="A190" s="114"/>
      <c r="B190" s="122"/>
      <c r="C190" s="7" t="s">
        <v>16</v>
      </c>
      <c r="D190" s="7" t="s">
        <v>99</v>
      </c>
      <c r="E190" s="7" t="s">
        <v>118</v>
      </c>
      <c r="F190" s="7" t="s">
        <v>25</v>
      </c>
      <c r="G190" s="57">
        <v>1045.5</v>
      </c>
      <c r="H190" s="57">
        <v>431.8</v>
      </c>
      <c r="I190" s="8">
        <f t="shared" si="58"/>
        <v>0.41300813008130083</v>
      </c>
    </row>
    <row r="191" spans="1:9" x14ac:dyDescent="0.2">
      <c r="A191" s="114"/>
      <c r="B191" s="122"/>
      <c r="C191" s="7" t="s">
        <v>16</v>
      </c>
      <c r="D191" s="7" t="s">
        <v>99</v>
      </c>
      <c r="E191" s="7" t="s">
        <v>118</v>
      </c>
      <c r="F191" s="7" t="s">
        <v>24</v>
      </c>
      <c r="G191" s="57">
        <v>72.7</v>
      </c>
      <c r="H191" s="57">
        <v>41.45</v>
      </c>
      <c r="I191" s="8">
        <f t="shared" si="58"/>
        <v>0.57015130674002756</v>
      </c>
    </row>
    <row r="192" spans="1:9" ht="17.25" customHeight="1" x14ac:dyDescent="0.2">
      <c r="A192" s="114"/>
      <c r="B192" s="124"/>
      <c r="C192" s="7" t="s">
        <v>16</v>
      </c>
      <c r="D192" s="7" t="s">
        <v>99</v>
      </c>
      <c r="E192" s="7" t="s">
        <v>119</v>
      </c>
      <c r="F192" s="7" t="s">
        <v>24</v>
      </c>
      <c r="G192" s="57">
        <v>0.7</v>
      </c>
      <c r="H192" s="57">
        <v>0</v>
      </c>
      <c r="I192" s="8">
        <f t="shared" si="58"/>
        <v>0</v>
      </c>
    </row>
    <row r="193" spans="1:9" ht="19.5" customHeight="1" x14ac:dyDescent="0.2">
      <c r="A193" s="114" t="s">
        <v>256</v>
      </c>
      <c r="B193" s="121" t="s">
        <v>257</v>
      </c>
      <c r="C193" s="7" t="s">
        <v>16</v>
      </c>
      <c r="D193" s="7" t="s">
        <v>107</v>
      </c>
      <c r="E193" s="7" t="s">
        <v>124</v>
      </c>
      <c r="F193" s="7" t="s">
        <v>25</v>
      </c>
      <c r="G193" s="57">
        <v>1961</v>
      </c>
      <c r="H193" s="57">
        <v>1470.4</v>
      </c>
      <c r="I193" s="8">
        <f t="shared" si="58"/>
        <v>0.74982151963284038</v>
      </c>
    </row>
    <row r="194" spans="1:9" x14ac:dyDescent="0.2">
      <c r="A194" s="114"/>
      <c r="B194" s="124"/>
      <c r="C194" s="7" t="s">
        <v>16</v>
      </c>
      <c r="D194" s="7" t="s">
        <v>107</v>
      </c>
      <c r="E194" s="7" t="s">
        <v>124</v>
      </c>
      <c r="F194" s="7" t="s">
        <v>24</v>
      </c>
      <c r="G194" s="57">
        <v>20</v>
      </c>
      <c r="H194" s="57">
        <v>5</v>
      </c>
      <c r="I194" s="8">
        <f t="shared" si="58"/>
        <v>0.25</v>
      </c>
    </row>
    <row r="195" spans="1:9" ht="46.5" customHeight="1" x14ac:dyDescent="0.2">
      <c r="A195" s="43" t="s">
        <v>259</v>
      </c>
      <c r="B195" s="42" t="s">
        <v>258</v>
      </c>
      <c r="C195" s="7" t="s">
        <v>16</v>
      </c>
      <c r="D195" s="7" t="s">
        <v>125</v>
      </c>
      <c r="E195" s="7" t="s">
        <v>126</v>
      </c>
      <c r="F195" s="7" t="s">
        <v>78</v>
      </c>
      <c r="G195" s="57">
        <v>9138.2000000000007</v>
      </c>
      <c r="H195" s="57">
        <v>7644.6</v>
      </c>
      <c r="I195" s="8">
        <f t="shared" si="58"/>
        <v>0.83655424481845442</v>
      </c>
    </row>
    <row r="196" spans="1:9" x14ac:dyDescent="0.2">
      <c r="A196" s="71"/>
      <c r="B196" s="121" t="s">
        <v>261</v>
      </c>
      <c r="C196" s="7" t="s">
        <v>16</v>
      </c>
      <c r="D196" s="7" t="s">
        <v>28</v>
      </c>
      <c r="E196" s="7" t="s">
        <v>127</v>
      </c>
      <c r="F196" s="7" t="s">
        <v>24</v>
      </c>
      <c r="G196" s="57">
        <v>1000</v>
      </c>
      <c r="H196" s="57">
        <v>1000</v>
      </c>
      <c r="I196" s="8">
        <f t="shared" si="58"/>
        <v>1</v>
      </c>
    </row>
    <row r="197" spans="1:9" x14ac:dyDescent="0.2">
      <c r="A197" s="71"/>
      <c r="B197" s="122"/>
      <c r="C197" s="7" t="s">
        <v>16</v>
      </c>
      <c r="D197" s="7" t="s">
        <v>97</v>
      </c>
      <c r="E197" s="7" t="s">
        <v>127</v>
      </c>
      <c r="F197" s="7" t="s">
        <v>24</v>
      </c>
      <c r="G197" s="57">
        <v>2105</v>
      </c>
      <c r="H197" s="57">
        <v>2105</v>
      </c>
      <c r="I197" s="8">
        <f t="shared" ref="I197:I200" si="78">H197/G197</f>
        <v>1</v>
      </c>
    </row>
    <row r="198" spans="1:9" x14ac:dyDescent="0.2">
      <c r="A198" s="71"/>
      <c r="B198" s="122"/>
      <c r="C198" s="73" t="s">
        <v>18</v>
      </c>
      <c r="D198" s="73" t="s">
        <v>27</v>
      </c>
      <c r="E198" s="73" t="s">
        <v>127</v>
      </c>
      <c r="F198" s="73" t="s">
        <v>24</v>
      </c>
      <c r="G198" s="74">
        <v>2390</v>
      </c>
      <c r="H198" s="74">
        <v>2390</v>
      </c>
      <c r="I198" s="75">
        <f t="shared" si="78"/>
        <v>1</v>
      </c>
    </row>
    <row r="199" spans="1:9" x14ac:dyDescent="0.2">
      <c r="A199" s="71"/>
      <c r="B199" s="122"/>
      <c r="C199" s="73" t="s">
        <v>18</v>
      </c>
      <c r="D199" s="73" t="s">
        <v>21</v>
      </c>
      <c r="E199" s="73" t="s">
        <v>127</v>
      </c>
      <c r="F199" s="73" t="s">
        <v>24</v>
      </c>
      <c r="G199" s="74">
        <v>2685.8</v>
      </c>
      <c r="H199" s="74">
        <v>2685.82</v>
      </c>
      <c r="I199" s="75">
        <f t="shared" si="78"/>
        <v>1.0000074465708542</v>
      </c>
    </row>
    <row r="200" spans="1:9" x14ac:dyDescent="0.2">
      <c r="A200" s="71"/>
      <c r="B200" s="122"/>
      <c r="C200" s="73" t="s">
        <v>18</v>
      </c>
      <c r="D200" s="73" t="s">
        <v>28</v>
      </c>
      <c r="E200" s="73" t="s">
        <v>127</v>
      </c>
      <c r="F200" s="73" t="s">
        <v>26</v>
      </c>
      <c r="G200" s="74">
        <v>2450</v>
      </c>
      <c r="H200" s="74">
        <v>1288.0999999999999</v>
      </c>
      <c r="I200" s="75">
        <f t="shared" si="78"/>
        <v>0.52575510204081632</v>
      </c>
    </row>
    <row r="201" spans="1:9" x14ac:dyDescent="0.2">
      <c r="A201" s="68" t="s">
        <v>260</v>
      </c>
      <c r="B201" s="124"/>
      <c r="C201" s="73" t="s">
        <v>16</v>
      </c>
      <c r="D201" s="73" t="s">
        <v>19</v>
      </c>
      <c r="E201" s="73" t="s">
        <v>127</v>
      </c>
      <c r="F201" s="73" t="s">
        <v>24</v>
      </c>
      <c r="G201" s="74">
        <v>464.6</v>
      </c>
      <c r="H201" s="74">
        <v>464.6</v>
      </c>
      <c r="I201" s="75">
        <f t="shared" ref="I201" si="79">H201/G201</f>
        <v>1</v>
      </c>
    </row>
    <row r="202" spans="1:9" ht="31.5" x14ac:dyDescent="0.2">
      <c r="A202" s="28" t="s">
        <v>100</v>
      </c>
      <c r="B202" s="25" t="s">
        <v>172</v>
      </c>
      <c r="C202" s="26"/>
      <c r="D202" s="26"/>
      <c r="E202" s="26" t="s">
        <v>129</v>
      </c>
      <c r="F202" s="26"/>
      <c r="G202" s="59">
        <f>SUM(G203:G204)</f>
        <v>40</v>
      </c>
      <c r="H202" s="59">
        <f>SUM(H203:H204)</f>
        <v>40</v>
      </c>
      <c r="I202" s="27">
        <f t="shared" si="58"/>
        <v>1</v>
      </c>
    </row>
    <row r="203" spans="1:9" ht="33.75" x14ac:dyDescent="0.2">
      <c r="A203" s="68" t="s">
        <v>262</v>
      </c>
      <c r="B203" s="72" t="s">
        <v>356</v>
      </c>
      <c r="C203" s="7" t="s">
        <v>16</v>
      </c>
      <c r="D203" s="7" t="s">
        <v>128</v>
      </c>
      <c r="E203" s="7" t="s">
        <v>304</v>
      </c>
      <c r="F203" s="7" t="s">
        <v>24</v>
      </c>
      <c r="G203" s="57">
        <v>30</v>
      </c>
      <c r="H203" s="57">
        <v>30</v>
      </c>
      <c r="I203" s="8">
        <f t="shared" ref="I203" si="80">H203/G203</f>
        <v>1</v>
      </c>
    </row>
    <row r="204" spans="1:9" ht="33.75" x14ac:dyDescent="0.2">
      <c r="A204" s="68" t="s">
        <v>263</v>
      </c>
      <c r="B204" s="69" t="s">
        <v>357</v>
      </c>
      <c r="C204" s="7" t="s">
        <v>16</v>
      </c>
      <c r="D204" s="7" t="s">
        <v>74</v>
      </c>
      <c r="E204" s="7" t="s">
        <v>305</v>
      </c>
      <c r="F204" s="7" t="s">
        <v>24</v>
      </c>
      <c r="G204" s="58">
        <v>10</v>
      </c>
      <c r="H204" s="58">
        <v>10</v>
      </c>
      <c r="I204" s="8">
        <v>0</v>
      </c>
    </row>
    <row r="205" spans="1:9" ht="42" x14ac:dyDescent="0.2">
      <c r="A205" s="28" t="s">
        <v>102</v>
      </c>
      <c r="B205" s="25" t="s">
        <v>352</v>
      </c>
      <c r="C205" s="26"/>
      <c r="D205" s="26"/>
      <c r="E205" s="26" t="s">
        <v>279</v>
      </c>
      <c r="F205" s="26"/>
      <c r="G205" s="59">
        <f>SUM(G206:G207)</f>
        <v>100</v>
      </c>
      <c r="H205" s="59">
        <f>SUM(H206:H207)</f>
        <v>69.2</v>
      </c>
      <c r="I205" s="27">
        <f t="shared" si="58"/>
        <v>0.69200000000000006</v>
      </c>
    </row>
    <row r="206" spans="1:9" x14ac:dyDescent="0.2">
      <c r="A206" s="155"/>
      <c r="B206" s="141"/>
      <c r="C206" s="7" t="s">
        <v>16</v>
      </c>
      <c r="D206" s="7" t="s">
        <v>99</v>
      </c>
      <c r="E206" s="7" t="s">
        <v>280</v>
      </c>
      <c r="F206" s="7" t="s">
        <v>24</v>
      </c>
      <c r="G206" s="57">
        <v>50</v>
      </c>
      <c r="H206" s="57">
        <v>20</v>
      </c>
      <c r="I206" s="8">
        <f t="shared" si="58"/>
        <v>0.4</v>
      </c>
    </row>
    <row r="207" spans="1:9" x14ac:dyDescent="0.2">
      <c r="A207" s="30"/>
      <c r="B207" s="142"/>
      <c r="C207" s="7" t="s">
        <v>16</v>
      </c>
      <c r="D207" s="7" t="s">
        <v>99</v>
      </c>
      <c r="E207" s="7" t="s">
        <v>280</v>
      </c>
      <c r="F207" s="7" t="s">
        <v>26</v>
      </c>
      <c r="G207" s="57">
        <v>50</v>
      </c>
      <c r="H207" s="57">
        <v>49.2</v>
      </c>
      <c r="I207" s="8">
        <f t="shared" ref="I207" si="81">H207/G207</f>
        <v>0.9840000000000001</v>
      </c>
    </row>
    <row r="208" spans="1:9" ht="31.5" x14ac:dyDescent="0.2">
      <c r="A208" s="28" t="s">
        <v>179</v>
      </c>
      <c r="B208" s="25" t="s">
        <v>173</v>
      </c>
      <c r="C208" s="26"/>
      <c r="D208" s="26"/>
      <c r="E208" s="26" t="s">
        <v>174</v>
      </c>
      <c r="F208" s="26"/>
      <c r="G208" s="59">
        <f>SUM(G209:G209)</f>
        <v>5</v>
      </c>
      <c r="H208" s="59">
        <f>SUM(H209:H209)</f>
        <v>0</v>
      </c>
      <c r="I208" s="27">
        <f t="shared" ref="I208:I209" si="82">H208/G208</f>
        <v>0</v>
      </c>
    </row>
    <row r="209" spans="1:9" x14ac:dyDescent="0.2">
      <c r="A209" s="30"/>
      <c r="B209" s="47"/>
      <c r="C209" s="7" t="s">
        <v>16</v>
      </c>
      <c r="D209" s="7" t="s">
        <v>99</v>
      </c>
      <c r="E209" s="7" t="s">
        <v>175</v>
      </c>
      <c r="F209" s="7" t="s">
        <v>24</v>
      </c>
      <c r="G209" s="57">
        <v>5</v>
      </c>
      <c r="H209" s="57">
        <v>0</v>
      </c>
      <c r="I209" s="8">
        <f t="shared" si="82"/>
        <v>0</v>
      </c>
    </row>
    <row r="210" spans="1:9" ht="31.5" x14ac:dyDescent="0.2">
      <c r="A210" s="28" t="s">
        <v>183</v>
      </c>
      <c r="B210" s="25" t="s">
        <v>272</v>
      </c>
      <c r="C210" s="26"/>
      <c r="D210" s="26"/>
      <c r="E210" s="26" t="s">
        <v>176</v>
      </c>
      <c r="F210" s="26"/>
      <c r="G210" s="59">
        <f>SUM(G211:G211)</f>
        <v>5</v>
      </c>
      <c r="H210" s="59">
        <f>SUM(H211:H211)</f>
        <v>0</v>
      </c>
      <c r="I210" s="27">
        <f t="shared" ref="I210:I211" si="83">H210/G210</f>
        <v>0</v>
      </c>
    </row>
    <row r="211" spans="1:9" x14ac:dyDescent="0.2">
      <c r="A211" s="30"/>
      <c r="B211" s="41"/>
      <c r="C211" s="7" t="s">
        <v>16</v>
      </c>
      <c r="D211" s="7" t="s">
        <v>177</v>
      </c>
      <c r="E211" s="7" t="s">
        <v>178</v>
      </c>
      <c r="F211" s="7" t="s">
        <v>24</v>
      </c>
      <c r="G211" s="57">
        <v>5</v>
      </c>
      <c r="H211" s="57">
        <v>0</v>
      </c>
      <c r="I211" s="8">
        <f t="shared" si="83"/>
        <v>0</v>
      </c>
    </row>
    <row r="212" spans="1:9" ht="21" x14ac:dyDescent="0.2">
      <c r="A212" s="28" t="s">
        <v>187</v>
      </c>
      <c r="B212" s="25" t="s">
        <v>180</v>
      </c>
      <c r="C212" s="26"/>
      <c r="D212" s="26"/>
      <c r="E212" s="26" t="s">
        <v>181</v>
      </c>
      <c r="F212" s="26"/>
      <c r="G212" s="59">
        <f>SUM(G213:G215)</f>
        <v>921</v>
      </c>
      <c r="H212" s="59">
        <f>SUM(H213:H215)</f>
        <v>492</v>
      </c>
      <c r="I212" s="27">
        <f t="shared" ref="I212:I215" si="84">H212/G212</f>
        <v>0.53420195439739415</v>
      </c>
    </row>
    <row r="213" spans="1:9" x14ac:dyDescent="0.2">
      <c r="A213" s="30"/>
      <c r="B213" s="41"/>
      <c r="C213" s="7" t="s">
        <v>16</v>
      </c>
      <c r="D213" s="7" t="s">
        <v>99</v>
      </c>
      <c r="E213" s="7" t="s">
        <v>182</v>
      </c>
      <c r="F213" s="7" t="s">
        <v>24</v>
      </c>
      <c r="G213" s="57">
        <v>773</v>
      </c>
      <c r="H213" s="57">
        <v>382</v>
      </c>
      <c r="I213" s="8">
        <f t="shared" ref="I213:I214" si="85">H213/G213</f>
        <v>0.49417852522639066</v>
      </c>
    </row>
    <row r="214" spans="1:9" x14ac:dyDescent="0.2">
      <c r="A214" s="30"/>
      <c r="B214" s="53"/>
      <c r="C214" s="7" t="s">
        <v>16</v>
      </c>
      <c r="D214" s="7" t="s">
        <v>177</v>
      </c>
      <c r="E214" s="7" t="s">
        <v>182</v>
      </c>
      <c r="F214" s="7" t="s">
        <v>24</v>
      </c>
      <c r="G214" s="57">
        <v>98</v>
      </c>
      <c r="H214" s="57">
        <v>95</v>
      </c>
      <c r="I214" s="8">
        <f t="shared" si="85"/>
        <v>0.96938775510204078</v>
      </c>
    </row>
    <row r="215" spans="1:9" x14ac:dyDescent="0.2">
      <c r="A215" s="30"/>
      <c r="B215" s="41"/>
      <c r="C215" s="7" t="s">
        <v>16</v>
      </c>
      <c r="D215" s="7" t="s">
        <v>30</v>
      </c>
      <c r="E215" s="7" t="s">
        <v>182</v>
      </c>
      <c r="F215" s="7" t="s">
        <v>24</v>
      </c>
      <c r="G215" s="57">
        <v>50</v>
      </c>
      <c r="H215" s="57">
        <v>15</v>
      </c>
      <c r="I215" s="8">
        <f t="shared" si="84"/>
        <v>0.3</v>
      </c>
    </row>
    <row r="216" spans="1:9" ht="31.5" x14ac:dyDescent="0.2">
      <c r="A216" s="28" t="s">
        <v>196</v>
      </c>
      <c r="B216" s="25" t="s">
        <v>184</v>
      </c>
      <c r="C216" s="26"/>
      <c r="D216" s="26"/>
      <c r="E216" s="26" t="s">
        <v>185</v>
      </c>
      <c r="F216" s="26"/>
      <c r="G216" s="59">
        <f>SUM(G217:G217)</f>
        <v>100</v>
      </c>
      <c r="H216" s="59">
        <f>SUM(H217:H217)</f>
        <v>100</v>
      </c>
      <c r="I216" s="27">
        <f t="shared" ref="I216:I217" si="86">H216/G216</f>
        <v>1</v>
      </c>
    </row>
    <row r="217" spans="1:9" x14ac:dyDescent="0.2">
      <c r="A217" s="30"/>
      <c r="B217" s="41"/>
      <c r="C217" s="7" t="s">
        <v>16</v>
      </c>
      <c r="D217" s="7" t="s">
        <v>17</v>
      </c>
      <c r="E217" s="7" t="s">
        <v>186</v>
      </c>
      <c r="F217" s="7" t="s">
        <v>24</v>
      </c>
      <c r="G217" s="57">
        <v>100</v>
      </c>
      <c r="H217" s="57">
        <v>100</v>
      </c>
      <c r="I217" s="8">
        <f t="shared" si="86"/>
        <v>1</v>
      </c>
    </row>
    <row r="218" spans="1:9" ht="31.5" x14ac:dyDescent="0.2">
      <c r="A218" s="28" t="s">
        <v>267</v>
      </c>
      <c r="B218" s="25" t="s">
        <v>353</v>
      </c>
      <c r="C218" s="26"/>
      <c r="D218" s="26"/>
      <c r="E218" s="26" t="s">
        <v>188</v>
      </c>
      <c r="F218" s="26"/>
      <c r="G218" s="59">
        <f>G219</f>
        <v>697.8</v>
      </c>
      <c r="H218" s="59">
        <f>H219</f>
        <v>697.8</v>
      </c>
      <c r="I218" s="27">
        <f t="shared" ref="I218" si="87">H218/G218</f>
        <v>1</v>
      </c>
    </row>
    <row r="219" spans="1:9" x14ac:dyDescent="0.2">
      <c r="A219" s="24"/>
      <c r="B219" s="41"/>
      <c r="C219" s="7" t="s">
        <v>18</v>
      </c>
      <c r="D219" s="7" t="s">
        <v>21</v>
      </c>
      <c r="E219" s="7" t="s">
        <v>189</v>
      </c>
      <c r="F219" s="7" t="s">
        <v>25</v>
      </c>
      <c r="G219" s="57">
        <v>697.8</v>
      </c>
      <c r="H219" s="57">
        <v>697.8</v>
      </c>
      <c r="I219" s="8">
        <f t="shared" ref="I219:I220" si="88">H219/G219</f>
        <v>1</v>
      </c>
    </row>
    <row r="220" spans="1:9" ht="31.5" x14ac:dyDescent="0.2">
      <c r="A220" s="28" t="s">
        <v>278</v>
      </c>
      <c r="B220" s="25" t="s">
        <v>268</v>
      </c>
      <c r="C220" s="26"/>
      <c r="D220" s="26"/>
      <c r="E220" s="26" t="s">
        <v>269</v>
      </c>
      <c r="F220" s="26"/>
      <c r="G220" s="59">
        <f>SUM(G221:G221)</f>
        <v>53.6</v>
      </c>
      <c r="H220" s="59">
        <f>SUM(H221:H221)</f>
        <v>0</v>
      </c>
      <c r="I220" s="27">
        <f t="shared" si="88"/>
        <v>0</v>
      </c>
    </row>
    <row r="221" spans="1:9" x14ac:dyDescent="0.2">
      <c r="A221" s="24"/>
      <c r="B221" s="41"/>
      <c r="C221" s="7" t="s">
        <v>16</v>
      </c>
      <c r="D221" s="7" t="s">
        <v>99</v>
      </c>
      <c r="E221" s="7" t="s">
        <v>270</v>
      </c>
      <c r="F221" s="7" t="s">
        <v>24</v>
      </c>
      <c r="G221" s="57">
        <v>53.6</v>
      </c>
      <c r="H221" s="57">
        <v>0</v>
      </c>
      <c r="I221" s="8">
        <f t="shared" ref="I221" si="89">H221/G221</f>
        <v>0</v>
      </c>
    </row>
    <row r="222" spans="1:9" x14ac:dyDescent="0.2">
      <c r="A222" s="147"/>
      <c r="B222" s="148"/>
      <c r="C222" s="11"/>
      <c r="D222" s="11"/>
      <c r="E222" s="11"/>
      <c r="F222" s="11"/>
      <c r="G222" s="63">
        <f>G6+G84+G95+G97+G100+G104+G107+G109+G115+G125+G131+G133+G135+G149+G151+G202+G208+G210+G212+G216+G218+G113+G220+G205</f>
        <v>1934414.3800000011</v>
      </c>
      <c r="H222" s="63">
        <f>H6+H84+H95+H97+H100+H104+H107+H109+H115+H125+H131+H133+H135+H149+H151+H202+H208+H210+H212+H216+H218+H113+H220+H205</f>
        <v>1553365.7200000002</v>
      </c>
      <c r="I222" s="6">
        <f t="shared" si="58"/>
        <v>0.80301601149180835</v>
      </c>
    </row>
    <row r="223" spans="1:9" x14ac:dyDescent="0.2">
      <c r="A223" s="13"/>
      <c r="B223" s="9"/>
      <c r="C223" s="9"/>
      <c r="D223" s="9"/>
      <c r="E223" s="9"/>
      <c r="F223" s="9"/>
      <c r="G223" s="4"/>
      <c r="H223" s="4"/>
      <c r="I223" s="4"/>
    </row>
    <row r="224" spans="1:9" x14ac:dyDescent="0.2">
      <c r="A224" s="13"/>
      <c r="B224" s="9"/>
      <c r="C224" s="9"/>
      <c r="D224" s="9"/>
      <c r="E224" s="9"/>
      <c r="F224" s="9"/>
      <c r="G224" s="19"/>
      <c r="H224" s="19"/>
      <c r="I224" s="4"/>
    </row>
    <row r="225" spans="1:9" ht="15.75" x14ac:dyDescent="0.25">
      <c r="A225" s="64" t="s">
        <v>364</v>
      </c>
      <c r="B225" s="64"/>
      <c r="C225" s="10"/>
      <c r="D225" s="10"/>
      <c r="E225" s="10"/>
      <c r="F225" s="10"/>
      <c r="G225" s="5"/>
      <c r="H225" s="5"/>
      <c r="I225" s="5"/>
    </row>
    <row r="226" spans="1:9" ht="15.75" x14ac:dyDescent="0.25">
      <c r="A226" s="133" t="s">
        <v>20</v>
      </c>
      <c r="B226" s="133"/>
      <c r="C226" s="10"/>
      <c r="D226" s="10"/>
      <c r="E226" s="10"/>
      <c r="F226" s="10"/>
      <c r="G226" s="129" t="s">
        <v>365</v>
      </c>
      <c r="H226" s="129"/>
      <c r="I226" s="129"/>
    </row>
    <row r="227" spans="1:9" x14ac:dyDescent="0.2">
      <c r="A227" s="13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13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146" t="s">
        <v>306</v>
      </c>
      <c r="B229" s="146"/>
      <c r="C229" s="4"/>
      <c r="D229" s="4"/>
      <c r="E229" s="4"/>
      <c r="F229" s="4"/>
      <c r="G229" s="4"/>
      <c r="H229" s="4"/>
      <c r="I229" s="4"/>
    </row>
    <row r="230" spans="1:9" x14ac:dyDescent="0.2">
      <c r="A230" s="13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13"/>
      <c r="B231" s="4"/>
      <c r="C231" s="4"/>
      <c r="D231" s="4"/>
      <c r="E231" s="4"/>
      <c r="F231" s="4"/>
      <c r="G231" s="4"/>
      <c r="H231" s="4"/>
      <c r="I231" s="4"/>
    </row>
  </sheetData>
  <autoFilter ref="A4:I222">
    <filterColumn colId="2" showButton="0"/>
    <filterColumn colId="3" showButton="0"/>
    <filterColumn colId="4" showButton="0"/>
  </autoFilter>
  <dataConsolidate/>
  <mergeCells count="63">
    <mergeCell ref="B26:B27"/>
    <mergeCell ref="A26:A27"/>
    <mergeCell ref="A78:A82"/>
    <mergeCell ref="B78:B82"/>
    <mergeCell ref="A39:A43"/>
    <mergeCell ref="B39:B43"/>
    <mergeCell ref="A60:A74"/>
    <mergeCell ref="B75:B77"/>
    <mergeCell ref="A75:A77"/>
    <mergeCell ref="B60:B74"/>
    <mergeCell ref="A45:A53"/>
    <mergeCell ref="A34:A37"/>
    <mergeCell ref="B34:B37"/>
    <mergeCell ref="B45:B53"/>
    <mergeCell ref="B54:B59"/>
    <mergeCell ref="A54:A59"/>
    <mergeCell ref="A229:B229"/>
    <mergeCell ref="A222:B222"/>
    <mergeCell ref="A171:A172"/>
    <mergeCell ref="A181:A192"/>
    <mergeCell ref="A193:A194"/>
    <mergeCell ref="B196:B201"/>
    <mergeCell ref="B206:B207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13:A14"/>
    <mergeCell ref="B13:B14"/>
    <mergeCell ref="A23:A24"/>
    <mergeCell ref="B23:B24"/>
    <mergeCell ref="A20:A22"/>
    <mergeCell ref="B20:B22"/>
    <mergeCell ref="G226:I226"/>
    <mergeCell ref="B152:B153"/>
    <mergeCell ref="B165:B170"/>
    <mergeCell ref="B171:B172"/>
    <mergeCell ref="B181:B192"/>
    <mergeCell ref="B193:B194"/>
    <mergeCell ref="B154:B164"/>
    <mergeCell ref="A226:B226"/>
    <mergeCell ref="A173:A180"/>
    <mergeCell ref="B173:B180"/>
    <mergeCell ref="A152:A153"/>
    <mergeCell ref="A165:A170"/>
    <mergeCell ref="A154:A164"/>
    <mergeCell ref="B136:B148"/>
    <mergeCell ref="A136:A148"/>
    <mergeCell ref="B127:B128"/>
    <mergeCell ref="A127:A128"/>
    <mergeCell ref="A86:A89"/>
    <mergeCell ref="B86:B89"/>
    <mergeCell ref="B120:B124"/>
    <mergeCell ref="A120:A124"/>
    <mergeCell ref="A91:A92"/>
    <mergeCell ref="B91:B92"/>
    <mergeCell ref="B116:B118"/>
    <mergeCell ref="A116:A118"/>
  </mergeCells>
  <pageMargins left="0.59055118110236227" right="0.19685039370078741" top="0.78740157480314965" bottom="0.78740157480314965" header="0.31496062992125984" footer="0.31496062992125984"/>
  <pageSetup paperSize="9" scale="73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2023-09-01T04:22:23Z</cp:lastPrinted>
  <dcterms:created xsi:type="dcterms:W3CDTF">2002-03-11T10:22:12Z</dcterms:created>
  <dcterms:modified xsi:type="dcterms:W3CDTF">2023-11-01T08:18:14Z</dcterms:modified>
</cp:coreProperties>
</file>